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814" activeTab="1"/>
  </bookViews>
  <sheets>
    <sheet name="Component UR" sheetId="1" r:id="rId1"/>
    <sheet name="IEs" sheetId="2" r:id="rId2"/>
    <sheet name="Special Events" sheetId="3" r:id="rId3"/>
    <sheet name="Train UA" sheetId="4" r:id="rId4"/>
  </sheets>
  <externalReferences>
    <externalReference r:id="rId7"/>
    <externalReference r:id="rId8"/>
  </externalReferences>
  <definedNames>
    <definedName name="CompData">'[1]Table 5_1 lookups'!$R$2:$AF$186</definedName>
    <definedName name="CompResults">'[1]Table 5_1 lookups'!$A$2:$P$230</definedName>
    <definedName name="EPIXur">'[1]Table 5_1'!$A$2:$L$186</definedName>
    <definedName name="FailMode">'[1]Failure Modes'!$F$2:$H$20</definedName>
    <definedName name="IEcsv">#REF!</definedName>
    <definedName name="IEdata">'[2]Table 1'!$H$2:$S$34</definedName>
    <definedName name="IEresults">'[2]Table 2'!$L$3:$AA$37</definedName>
    <definedName name="_xlnm.Print_Area" localSheetId="0">'Component UR'!$A$1:$V$235</definedName>
    <definedName name="_xlnm.Print_Area" localSheetId="1">'IEs'!$A$1:$Y$68</definedName>
    <definedName name="_xlnm.Print_Area" localSheetId="2">'Special Events'!$A$1:$AE$26</definedName>
    <definedName name="_xlnm.Print_Area" localSheetId="3">'Train UA'!$A$1:$I$81</definedName>
    <definedName name="_xlnm.Print_Titles" localSheetId="0">'Component UR'!$1:$4</definedName>
    <definedName name="_xlnm.Print_Titles" localSheetId="1">'IEs'!$3:$4</definedName>
    <definedName name="_xlnm.Print_Titles" localSheetId="2">'Special Events'!$4:$5</definedName>
    <definedName name="_xlnm.Print_Titles" localSheetId="3">'Train UA'!$1:$5</definedName>
  </definedNames>
  <calcPr fullCalcOnLoad="1"/>
</workbook>
</file>

<file path=xl/sharedStrings.xml><?xml version="1.0" encoding="utf-8"?>
<sst xmlns="http://schemas.openxmlformats.org/spreadsheetml/2006/main" count="2513" uniqueCount="989">
  <si>
    <t>Industry-average Frequency Distribution (note a)</t>
  </si>
  <si>
    <t>SS</t>
  </si>
  <si>
    <t>SUC-FTFRI (RCIC)</t>
  </si>
  <si>
    <t>LERS (1997 - 2004)</t>
  </si>
  <si>
    <t>Summary of SPAR Component Unreliability Data and Results</t>
  </si>
  <si>
    <t>SPAR Initiating Event Data and Results</t>
  </si>
  <si>
    <t>α Factor</t>
  </si>
  <si>
    <t>Beta</t>
  </si>
  <si>
    <t>EB degenerate</t>
  </si>
  <si>
    <t>Note b - The error factor is from an empirical Bayes analysis at the plant level, with Kass-Steffey adjustment. The error factor is the 95th percentile divided by the median.</t>
  </si>
  <si>
    <t>SEQ FTOP</t>
  </si>
  <si>
    <t>Sequencer Fail to Operate</t>
  </si>
  <si>
    <t>1 to 50 gpm. 1997 - 2004 data.</t>
  </si>
  <si>
    <t>Level sensor/transmitter results used. Both the beta distribution and the gamma distribution must be used (added). For the RPS, the time-related failures are typically annunciated (or noticed) in the control room, so the detection time and repair time are short (assumed to be 12 hours in the studies).</t>
  </si>
  <si>
    <t>System Study (1991 - 2002)</t>
  </si>
  <si>
    <t>System Study (1988 - 2002)</t>
  </si>
  <si>
    <t>LERs (1991 - 2002)</t>
  </si>
  <si>
    <t>LERs (1992 - 2002)</t>
  </si>
  <si>
    <t>EB Mean</t>
  </si>
  <si>
    <t>HPCI injection valve fails to reopen</t>
  </si>
  <si>
    <t>SOV FC</t>
  </si>
  <si>
    <t>RPS Breaker (Mechanical) Fail to Open or Close</t>
  </si>
  <si>
    <t>RPS SSs</t>
  </si>
  <si>
    <t>RPS Breaker (Shunt Trip) Fail to Operate</t>
  </si>
  <si>
    <t>RPS Breaker (Undervoltage Trip) Fail to Operate</t>
  </si>
  <si>
    <t>BIS FTOP</t>
  </si>
  <si>
    <t>RLY FTOP</t>
  </si>
  <si>
    <t>Relay Fail to Operate</t>
  </si>
  <si>
    <t>Bistable Fail to Operate</t>
  </si>
  <si>
    <t>CRD FTOP</t>
  </si>
  <si>
    <t>Control Rod Drive Fail to Operate</t>
  </si>
  <si>
    <t>Sensor/Transmitter (Pressure) Fail to Operate</t>
  </si>
  <si>
    <t>STP FTOP</t>
  </si>
  <si>
    <t>Both the beta distribution and the gamma distribution must be used (added). For the RPS, the time-related failures are typically annunciated (or noticed) in the control room, so the detection time and repair time are short (assumed to be 12 hours in the studies).</t>
  </si>
  <si>
    <t>STT FTOP</t>
  </si>
  <si>
    <t>Sensor/Transmitter (Temperature) Fail to Operate</t>
  </si>
  <si>
    <t>STL FTOP</t>
  </si>
  <si>
    <t>Sensor/Transmitter (Level) Fail to Operate</t>
  </si>
  <si>
    <t>PLP FTOP</t>
  </si>
  <si>
    <t>Process Logic (Pressure) Fail to Operate</t>
  </si>
  <si>
    <t>Process Logic (Delta Temperature) Fail to Operate</t>
  </si>
  <si>
    <t>PLDT FTOP</t>
  </si>
  <si>
    <t>Process Logic (Level) Fail to Operate</t>
  </si>
  <si>
    <t>PLL FTOP</t>
  </si>
  <si>
    <t>MOD FTO/C</t>
  </si>
  <si>
    <t>HOD FTO/C</t>
  </si>
  <si>
    <t>STF FTOP</t>
  </si>
  <si>
    <t>Sensor/Transmitter (Flow) Fail to Operate</t>
  </si>
  <si>
    <t>PLF FTOP</t>
  </si>
  <si>
    <t>Process Logic (Flow) Fail to Operate</t>
  </si>
  <si>
    <t>TFM FTOP</t>
  </si>
  <si>
    <t>INV FTOP</t>
  </si>
  <si>
    <t>BAT FTOP</t>
  </si>
  <si>
    <t>BCH FTOP</t>
  </si>
  <si>
    <t>ACC ELS</t>
  </si>
  <si>
    <t>ACC ELL</t>
  </si>
  <si>
    <t>Air Accumulator External Leak Large</t>
  </si>
  <si>
    <t>AOV ELS</t>
  </si>
  <si>
    <t>Air-Operated Valve External Leak Large</t>
  </si>
  <si>
    <t>AOV ELL</t>
  </si>
  <si>
    <t>AOV ILS</t>
  </si>
  <si>
    <t>AOV ILL</t>
  </si>
  <si>
    <t>Air-Operated Valve Internal Leak Large</t>
  </si>
  <si>
    <t>CKV ELS</t>
  </si>
  <si>
    <t>CKV ELL</t>
  </si>
  <si>
    <t>Check Valve External Leak Large</t>
  </si>
  <si>
    <t>CKV ILS</t>
  </si>
  <si>
    <t>CKV ILL</t>
  </si>
  <si>
    <t>Check Valve Internal Leak Large</t>
  </si>
  <si>
    <t>Diesel-Driven Pump External Leak Large</t>
  </si>
  <si>
    <t>HOV ELS</t>
  </si>
  <si>
    <t>HOV ELL</t>
  </si>
  <si>
    <t>Hydraulic-Operated Valve External Leak Large</t>
  </si>
  <si>
    <t>HOV ILS</t>
  </si>
  <si>
    <t>HOV ILL</t>
  </si>
  <si>
    <t>Hydraulic-Operated Valve Internal Leak Large</t>
  </si>
  <si>
    <t>MDP ELS</t>
  </si>
  <si>
    <t>MDP ELL</t>
  </si>
  <si>
    <t>Motor-Driven Pump External Leak Large</t>
  </si>
  <si>
    <t>MOV ELS</t>
  </si>
  <si>
    <t>MOV ELL</t>
  </si>
  <si>
    <t>Motor-Operated Valve External Leak Large</t>
  </si>
  <si>
    <t>MOV ILS</t>
  </si>
  <si>
    <t>MOV ILL</t>
  </si>
  <si>
    <t>Motor-Operated Valve Internal Leak Large</t>
  </si>
  <si>
    <t>PDP ELS</t>
  </si>
  <si>
    <t>PDP ELL</t>
  </si>
  <si>
    <t>Positive Displacement Pump External Leak Large</t>
  </si>
  <si>
    <t>SOV ELS</t>
  </si>
  <si>
    <t>SOV ELL</t>
  </si>
  <si>
    <t>Solenoid-Operated Valve External Leak Large</t>
  </si>
  <si>
    <t>SOV ILS</t>
  </si>
  <si>
    <t>SOV ILL</t>
  </si>
  <si>
    <t>Solenoid-Operated Valve Internal Leak Large</t>
  </si>
  <si>
    <t>TDP ELS</t>
  </si>
  <si>
    <t>TDP ELL</t>
  </si>
  <si>
    <t xml:space="preserve"> Turbine-Driven Pump External Leak Large</t>
  </si>
  <si>
    <t>XVM ELS</t>
  </si>
  <si>
    <t>XVM ELL</t>
  </si>
  <si>
    <t>Manual Valve External Leak Large</t>
  </si>
  <si>
    <t>XVM ILS</t>
  </si>
  <si>
    <t>XVM ILL</t>
  </si>
  <si>
    <t>Manual Valve Internal Leak Large</t>
  </si>
  <si>
    <t>VBV FTC</t>
  </si>
  <si>
    <t>Note a - The Jeffreys mean is obtained from a Bayesian update of the Jeffreys noninformative prior. For demand-related events, the mean is (n + 0.5)/(D + 1), where n is the number of failures and D is the number of demands. For time-related failures, the mean is (n + 0.5)/T, where T is the number of hours.</t>
  </si>
  <si>
    <t>Description</t>
  </si>
  <si>
    <t>Mean</t>
  </si>
  <si>
    <t>Data Source</t>
  </si>
  <si>
    <t>IE-LOOP</t>
  </si>
  <si>
    <t>IE-LOMFW</t>
  </si>
  <si>
    <t>Recommended Improvement</t>
  </si>
  <si>
    <t>Units</t>
  </si>
  <si>
    <t>D</t>
  </si>
  <si>
    <t>?</t>
  </si>
  <si>
    <t>Failures</t>
  </si>
  <si>
    <t>Demands or Hours</t>
  </si>
  <si>
    <t>No data</t>
  </si>
  <si>
    <t>Existing SPAR Value</t>
  </si>
  <si>
    <t>IE-LOCHS (PWR)</t>
  </si>
  <si>
    <t>IE-LOCHS (BWR)</t>
  </si>
  <si>
    <t>IE-LODC</t>
  </si>
  <si>
    <t>IE-LOAC</t>
  </si>
  <si>
    <t>IE-LOIA (BWR)</t>
  </si>
  <si>
    <t>IE-LOIA (PWR)</t>
  </si>
  <si>
    <t>Comments</t>
  </si>
  <si>
    <t>Error Factor</t>
  </si>
  <si>
    <t>IFRS</t>
  </si>
  <si>
    <t>LNRS</t>
  </si>
  <si>
    <t>RCIC TDP restart failure per event</t>
  </si>
  <si>
    <t>FRFTRS</t>
  </si>
  <si>
    <t>RCIC failure to recover TDP restart failure</t>
  </si>
  <si>
    <t>LNRC</t>
  </si>
  <si>
    <t>FRFTRC</t>
  </si>
  <si>
    <t>RCIC failure to recover transfer failure</t>
  </si>
  <si>
    <t>PMI</t>
  </si>
  <si>
    <t>RCIC TDP probability of restart</t>
  </si>
  <si>
    <t>RCIC injection valve probability of multiple injections</t>
  </si>
  <si>
    <t>FRO</t>
  </si>
  <si>
    <t>FRFRO</t>
  </si>
  <si>
    <t>HPCI injection valve probability of multiple injections</t>
  </si>
  <si>
    <t>FTRT</t>
  </si>
  <si>
    <t>HPCI failure to transfer</t>
  </si>
  <si>
    <t>FRFTRT</t>
  </si>
  <si>
    <t>HPCI failure to recover transfer failure</t>
  </si>
  <si>
    <t>HPCS failure to transfer</t>
  </si>
  <si>
    <t>HPCS failure to recover transfer failure</t>
  </si>
  <si>
    <t>LERs (1997 - 2002)</t>
  </si>
  <si>
    <t>LERs (1998 - 2002)</t>
  </si>
  <si>
    <t>LERs (1996 - 2002)</t>
  </si>
  <si>
    <t>LERs (1993 - 2002)</t>
  </si>
  <si>
    <t>From LOOP NUREG</t>
  </si>
  <si>
    <t>LERs (1988 - 2002)</t>
  </si>
  <si>
    <t>LERs (1995 - 2002)</t>
  </si>
  <si>
    <t>IE-LOCCW</t>
  </si>
  <si>
    <t>IE-LLOCA (BWR)</t>
  </si>
  <si>
    <t>IE-LLOCA (PWR)</t>
  </si>
  <si>
    <t>IE-PLOCCW</t>
  </si>
  <si>
    <t>Median</t>
  </si>
  <si>
    <t>Air Handling Unit Test or Maintenance</t>
  </si>
  <si>
    <t>Chiller Test or Maintenance</t>
  </si>
  <si>
    <t>Battery Charger Test or Maintenance</t>
  </si>
  <si>
    <t>Cooling Tower Fan Test or Maintenance</t>
  </si>
  <si>
    <t>Combustion Turbine Generator Test or Maintenance</t>
  </si>
  <si>
    <t>Fan Test or Maintenance</t>
  </si>
  <si>
    <t>Positive Displacement Pump Test or Maintenance</t>
  </si>
  <si>
    <t>Error Factor
(note b)</t>
  </si>
  <si>
    <t>SPAR Basic Event Unavailability Data and Results</t>
  </si>
  <si>
    <t>System Study Name</t>
  </si>
  <si>
    <t>TDP-PRST (RCIC)</t>
  </si>
  <si>
    <t>MOV-PMINJ (RCIC)</t>
  </si>
  <si>
    <t>MOV-FTRO (RCIC)</t>
  </si>
  <si>
    <t>MOV-FRFTRO (RCIC)</t>
  </si>
  <si>
    <t>TDP-FRST (RCIC)</t>
  </si>
  <si>
    <t>TDP-FRFRST (RCIC)</t>
  </si>
  <si>
    <t>SUC-FRFTFR (RCIC)</t>
  </si>
  <si>
    <t>MOV-PMINJ (HPCI)</t>
  </si>
  <si>
    <t>MOV-FTRO (HPCI)</t>
  </si>
  <si>
    <t>MOV-FRFTRO (HPCI)</t>
  </si>
  <si>
    <t>SUC-FTFR (HPCI)</t>
  </si>
  <si>
    <t>SUC-FRFTFR (HPCI)</t>
  </si>
  <si>
    <t>SUC-FTFR (HPCS)</t>
  </si>
  <si>
    <t>SUC-FRFTFR (HPCS)</t>
  </si>
  <si>
    <t>SPAR Special Event Data and Results</t>
  </si>
  <si>
    <t>Data</t>
  </si>
  <si>
    <t>MLE</t>
  </si>
  <si>
    <t>Jeffreys Mean</t>
  </si>
  <si>
    <t>Jeffreys Mean
(note a)</t>
  </si>
  <si>
    <t>Component Failure Mode</t>
  </si>
  <si>
    <t>Components</t>
  </si>
  <si>
    <t>EPIX</t>
  </si>
  <si>
    <t>Air Handling Unit (Standby) Fail to Run During First Hour of Operation</t>
  </si>
  <si>
    <t>Air Handling Unit (Standby) Fail to Run After First Hour of Operation</t>
  </si>
  <si>
    <t>Air Handling Unit (Standby) Fail to Start</t>
  </si>
  <si>
    <t>AOV FC</t>
  </si>
  <si>
    <t>WSRC</t>
  </si>
  <si>
    <t>AOV FTO/C</t>
  </si>
  <si>
    <t>Gamma (EB/PL/KS, EB/PL/KS)</t>
  </si>
  <si>
    <t>Beta (EB/PL/KS, EB/PL/KS)</t>
  </si>
  <si>
    <t>CKV FTC</t>
  </si>
  <si>
    <t>CKV FTO</t>
  </si>
  <si>
    <t>HOV FC</t>
  </si>
  <si>
    <t>HOV FTO/C</t>
  </si>
  <si>
    <t>MOV FC</t>
  </si>
  <si>
    <t>MOV FTO/C</t>
  </si>
  <si>
    <t>Orifice Plug</t>
  </si>
  <si>
    <t>PMP FTR</t>
  </si>
  <si>
    <t>Pump Volute Fail to Run</t>
  </si>
  <si>
    <t>SOV FTO/C</t>
  </si>
  <si>
    <t>SRV FTCL</t>
  </si>
  <si>
    <t>Safety Relief Valve Fail to Close (Passing Liquid)</t>
  </si>
  <si>
    <t>XVM FTO/C</t>
  </si>
  <si>
    <t>RCIC failure to recover injection valve failure to reopen</t>
  </si>
  <si>
    <t>RCIC injection valve fails to reopen</t>
  </si>
  <si>
    <t>HPCI failure to recover injection valve failure to reopen</t>
  </si>
  <si>
    <t>Initiating Event</t>
  </si>
  <si>
    <t>Partial Loss of Component Cooling Water</t>
  </si>
  <si>
    <t>Plant Centered Contribution to LOOP</t>
  </si>
  <si>
    <t>Switchyard Centered Contribution to LOOP</t>
  </si>
  <si>
    <t>Grid Related Contribution to LOOP</t>
  </si>
  <si>
    <t>Weather Related Contribution to LOOP</t>
  </si>
  <si>
    <t>IEDB</t>
  </si>
  <si>
    <t>No failures, but there were events in the early 1980s (RCP seal LOCAs)</t>
  </si>
  <si>
    <t>Alpha</t>
  </si>
  <si>
    <t>Gamma</t>
  </si>
  <si>
    <t>Beta (Jeffreys, SCNID)</t>
  </si>
  <si>
    <t>RCIC failure to transfer back to injection mode (pump recirculation valve)</t>
  </si>
  <si>
    <t>Gamma (WSRC, LL)</t>
  </si>
  <si>
    <t>ADU FTOP</t>
  </si>
  <si>
    <t>Air Dryer Unit Fail to Operate</t>
  </si>
  <si>
    <t>Gamma (EB/PL/KS, LL)</t>
  </si>
  <si>
    <t>Gamma (Jeffreys, SCNID)</t>
  </si>
  <si>
    <t>Gamma(WSRC, LL)</t>
  </si>
  <si>
    <t>&gt; 50 gpm. Small leak times 0.02</t>
  </si>
  <si>
    <t>Gamma (ILS*0.02, LL)</t>
  </si>
  <si>
    <t>1998 - 3Q2004 data used. Data limited so EDG FTR used</t>
  </si>
  <si>
    <t>Beta (PLL, SCNID)</t>
  </si>
  <si>
    <t>No data, so PLL FTOP used</t>
  </si>
  <si>
    <t>PMP FTS</t>
  </si>
  <si>
    <t>Pump Volute Fail to Start</t>
  </si>
  <si>
    <t>RTB FTO/C</t>
  </si>
  <si>
    <t>RPS Breaker (Combined) Fail to Open or Close</t>
  </si>
  <si>
    <t>RTB combined failure probability is BME + BSN*BUV</t>
  </si>
  <si>
    <t>SRV FTC</t>
  </si>
  <si>
    <t>SRV FTO</t>
  </si>
  <si>
    <t>Average of 95th percentiles of FTC data entries</t>
  </si>
  <si>
    <t>Beta (WSRC, SCNID)</t>
  </si>
  <si>
    <t>Beta (STL, SCNID)</t>
  </si>
  <si>
    <t>Gamma (STL, SCNID)</t>
  </si>
  <si>
    <t>For SWSs with potential for environmental insults</t>
  </si>
  <si>
    <t>VBV FTO</t>
  </si>
  <si>
    <t>System Study (1996 - 2002)</t>
  </si>
  <si>
    <t>System Study (1998 - 2002)</t>
  </si>
  <si>
    <t>System Study (1995 - 2002)</t>
  </si>
  <si>
    <t>System Study (1989 - 2002)</t>
  </si>
  <si>
    <t>Motor-Driven Compressor Test or Maintenance</t>
  </si>
  <si>
    <t>IE-MLOCA (BWR)</t>
  </si>
  <si>
    <t>Gamma (EE, EE)</t>
  </si>
  <si>
    <t>IE-MLOCA (PWR)</t>
  </si>
  <si>
    <t>IE-SLOCA (BWR)</t>
  </si>
  <si>
    <t>IE-SLOCA (PWR)</t>
  </si>
  <si>
    <t>Critical Years (rcry)</t>
  </si>
  <si>
    <t>α</t>
  </si>
  <si>
    <t>β</t>
  </si>
  <si>
    <t>Gamma (ELS*0.07, LL)</t>
  </si>
  <si>
    <t>&gt; 50 gpm. Small leak times 0.07.</t>
  </si>
  <si>
    <t>MSW FTO/C</t>
  </si>
  <si>
    <t>Small leak times 0.07</t>
  </si>
  <si>
    <t>Heat Exchanger Shell External Leak Large</t>
  </si>
  <si>
    <t>Tank Unpressurized External Leak Large</t>
  </si>
  <si>
    <t>Piping Service Water System External Leak Small</t>
  </si>
  <si>
    <t>Piping Service Water System External Leak Large</t>
  </si>
  <si>
    <t>Piping Non-Service Water System External Leak Small</t>
  </si>
  <si>
    <t>Piping Non-Service Water System External Leak Large</t>
  </si>
  <si>
    <t>1 to 50 gpm. 1997 - 2004 data. Leakage rate is per hour per foot.</t>
  </si>
  <si>
    <t>Gamma (ELS*0.2, LL)</t>
  </si>
  <si>
    <t>&gt; 50 gpm. Small leak times 0.2. Leakage rate is per hour per foot.</t>
  </si>
  <si>
    <t>Gamma (ELS*0.1, LL)</t>
  </si>
  <si>
    <t>&gt; 50 gpm. Small leak times 0.1. Leakage rate is per hour per foot.</t>
  </si>
  <si>
    <t>d or h</t>
  </si>
  <si>
    <t xml:space="preserve">d </t>
  </si>
  <si>
    <t>h</t>
  </si>
  <si>
    <t>d</t>
  </si>
  <si>
    <t>h-ft</t>
  </si>
  <si>
    <t>Train Description</t>
  </si>
  <si>
    <t>Train Unavailability Event</t>
  </si>
  <si>
    <t>Motor-Driven Pump Test or Maintenance (ESW)</t>
  </si>
  <si>
    <t>Special Event Name</t>
  </si>
  <si>
    <t>d or
h</t>
  </si>
  <si>
    <t>Note that this is per hour. Failure occurred 8 min after RCIC initiation.</t>
  </si>
  <si>
    <t>Data limited to CCW and RHR systems</t>
  </si>
  <si>
    <t>&gt; 50 gpm. Small leak times 0.15.</t>
  </si>
  <si>
    <t>SVV FTC</t>
  </si>
  <si>
    <t>SVV FTO</t>
  </si>
  <si>
    <t>SVV FTCL</t>
  </si>
  <si>
    <t>Safety Valve Fail to Close (Passing Liquid)</t>
  </si>
  <si>
    <t>Comments
(see Appendix A for details)</t>
  </si>
  <si>
    <t>Comments
(see Appendix C for details)</t>
  </si>
  <si>
    <t>Comments
(see Appendix D for details)</t>
  </si>
  <si>
    <t>Beta (EB/YL/KS, EB/YL/KS)</t>
  </si>
  <si>
    <t>Acronyms - EB (empirical Bayes), HPCI (high-pressure coolant injection), HPCS (high-pressure core spray), KS (Kass-Steffey), MOV (motor-operated valve), RCIC (reactor core isolation cooling), SCNID (simplified constrained noninformative distribution), SUC (suction), SS (updated system study), TDP (turbine-driven pump), YL (year level)</t>
  </si>
  <si>
    <t>Beta (Jeffreys, Jeffreys)</t>
  </si>
  <si>
    <t>Industry-average Failure Probability or Rate Distribution (note a)</t>
  </si>
  <si>
    <t>Distribution
(note b)</t>
  </si>
  <si>
    <r>
      <t xml:space="preserve">Rounded </t>
    </r>
    <r>
      <rPr>
        <i/>
        <sz val="10"/>
        <rFont val="Times New Roman"/>
        <family val="1"/>
      </rPr>
      <t>α</t>
    </r>
    <r>
      <rPr>
        <sz val="10"/>
        <rFont val="Times New Roman"/>
        <family val="1"/>
      </rPr>
      <t xml:space="preserve">
(note c)</t>
    </r>
  </si>
  <si>
    <r>
      <t>β</t>
    </r>
    <r>
      <rPr>
        <sz val="10"/>
        <rFont val="Times New Roman"/>
        <family val="1"/>
      </rPr>
      <t xml:space="preserve">
(note d)</t>
    </r>
  </si>
  <si>
    <t>Note b - The format for the distributions is the following:  distibution type (source for mean, source for α factor)</t>
  </si>
  <si>
    <t>Note c - The value is rounded to 1.0, 1.2, 1.5, 2.0, 2.5, 3.0, 4.0, 5.0, 6.0, 7.0, 8.0, or 9.0 times the appropriate power of ten.</t>
  </si>
  <si>
    <t>Industry-average Probability Distribution (note a)</t>
  </si>
  <si>
    <t>Rounded Mean
(note c)</t>
  </si>
  <si>
    <t>Note b - The format for the distributions is the following: distribution type (source for mean, source for α factor).</t>
  </si>
  <si>
    <r>
      <t xml:space="preserve">Note d - The </t>
    </r>
    <r>
      <rPr>
        <i/>
        <sz val="10"/>
        <rFont val="Times New Roman"/>
        <family val="1"/>
      </rPr>
      <t>β</t>
    </r>
    <r>
      <rPr>
        <sz val="10"/>
        <rFont val="Times New Roman"/>
        <family val="1"/>
      </rPr>
      <t xml:space="preserve"> factor is determined from mean and α. The </t>
    </r>
    <r>
      <rPr>
        <i/>
        <sz val="10"/>
        <rFont val="Times New Roman"/>
        <family val="1"/>
      </rPr>
      <t>β</t>
    </r>
    <r>
      <rPr>
        <sz val="10"/>
        <rFont val="Times New Roman"/>
        <family val="1"/>
      </rPr>
      <t xml:space="preserve"> factor is presented to three significant figures to preserve the mean of the distribution.</t>
    </r>
  </si>
  <si>
    <t>Industry-average Probability or Rate Distribution (note a)</t>
  </si>
  <si>
    <t>Manual Switch Fail to Open or Close</t>
  </si>
  <si>
    <t>Acronyms - AFWS (auxiliary feedwater system), BWR (boiling water reactor), CCW (component cooling water), EPS (emergency power system), ESW (emergency or essential service water), HPCI (high-pressure coolant injection), HPCS (high-pressure core spray), IC (isolation condenser), HTX (heat exchanger), IPE (Individual Plant Examination), MDP (motor-driven pump), MSPI (Mitigating Systems Performance Index), NSW (normal service water), PWR (pressurized water reactor), RCIC (reactor core isolation cooling), RHR (residual heat removal), RHRSW (residual heat removal service water), ROP (Reactor Oversight Process), SCNID (simplified constrained noninformative distribution), SS (system study), SSU (Safety System Unavailability), SWS (service water system)</t>
  </si>
  <si>
    <t>Note a - If these distributions are to be used as priors in Bayesian updates using plant-specific data, then a check for consistency between the prior and the data should be performed first, as suggested in supporting requirement DA-D4c in Reference 59 in NUREG/CR-6928 and outlined in Section 6.2.3.5 in Reference 17 in NUREG/CR-6928.</t>
  </si>
  <si>
    <t>Effective Date</t>
  </si>
  <si>
    <t>Demands or Hours
(Column Hidden)</t>
  </si>
  <si>
    <t>Analysis
Type</t>
  </si>
  <si>
    <t>ABT FC</t>
  </si>
  <si>
    <t>Automatic Bus Transfer Switch (ABT) Loss of Function / Fail to Control</t>
  </si>
  <si>
    <t>311</t>
  </si>
  <si>
    <t>JNID/IL</t>
  </si>
  <si>
    <t>ABT SOP</t>
  </si>
  <si>
    <t>Automatic Bus Transfer Switch (ABT) Spurious Operation</t>
  </si>
  <si>
    <t>3646454 h</t>
  </si>
  <si>
    <t>Accumulator (ACC) External Leak Small</t>
  </si>
  <si>
    <t>76505917 h</t>
  </si>
  <si>
    <t/>
  </si>
  <si>
    <t>AHU FTR</t>
  </si>
  <si>
    <t>Air Handling Unit (AHU) Fail to Run</t>
  </si>
  <si>
    <t>12998080 h</t>
  </si>
  <si>
    <t>EB/PL/KS</t>
  </si>
  <si>
    <t>AHU FTS</t>
  </si>
  <si>
    <t>Air Handling Unit (AHU) Fail to Start</t>
  </si>
  <si>
    <t>12566</t>
  </si>
  <si>
    <t>AHU SBY FTR&gt;1H</t>
  </si>
  <si>
    <t>AHU SBY FTR≤1H</t>
  </si>
  <si>
    <t>AHU SBY FTS</t>
  </si>
  <si>
    <t>AOD FTO/C</t>
  </si>
  <si>
    <t>Air Damper (DMP) Fail to Open/Close</t>
  </si>
  <si>
    <t>28725</t>
  </si>
  <si>
    <t>Air Damper (DMP) Spurious Operation</t>
  </si>
  <si>
    <t>20625312 h</t>
  </si>
  <si>
    <t>Air-Operated Valve (AOV) External Leak Small</t>
  </si>
  <si>
    <t>1171601352 h</t>
  </si>
  <si>
    <t>Air-Operated Valve (AOV) Loss of Function / Fail to Control</t>
  </si>
  <si>
    <t>Air-Operated Valve (AOV) Fail to Open/Close</t>
  </si>
  <si>
    <t>173117</t>
  </si>
  <si>
    <t>Air-Operated Valve (AOV) Internal Leak Small</t>
  </si>
  <si>
    <t>AOV SOP</t>
  </si>
  <si>
    <t>Air-Operated Valve (AOV) Spurious Operation</t>
  </si>
  <si>
    <t>Battery (BAT) Fail to Operate</t>
  </si>
  <si>
    <t>57203716 h</t>
  </si>
  <si>
    <t>Battery Charger (BCH) Fail to Operate</t>
  </si>
  <si>
    <t>95947373 h</t>
  </si>
  <si>
    <t>BUS AC FTOP</t>
  </si>
  <si>
    <t>Bus (BUS) Fail to Operate</t>
  </si>
  <si>
    <t>146884096 h</t>
  </si>
  <si>
    <t>BUS DC FTOP</t>
  </si>
  <si>
    <t>6381312 h</t>
  </si>
  <si>
    <t>CHL FTR</t>
  </si>
  <si>
    <t>Chiller (CHL) Fail to Run</t>
  </si>
  <si>
    <t>5913615 h</t>
  </si>
  <si>
    <t>CHL FTS</t>
  </si>
  <si>
    <t>Chiller (CHL) Fail to Start</t>
  </si>
  <si>
    <t>19071</t>
  </si>
  <si>
    <t>Check Valve (CKV) External Leak Small</t>
  </si>
  <si>
    <t>1004642562 h</t>
  </si>
  <si>
    <t>Check Valve (CKV) Fail to Close</t>
  </si>
  <si>
    <t>46841</t>
  </si>
  <si>
    <t>Check Valve (CKV) Fail to Open</t>
  </si>
  <si>
    <t>Check Valve (CKV) Internal Leak Small</t>
  </si>
  <si>
    <t>CKV SC</t>
  </si>
  <si>
    <t>Check Valve (CKV) Spurious Closing</t>
  </si>
  <si>
    <t>CKV SO</t>
  </si>
  <si>
    <t>Check Valve (CKV) Spurious Opening</t>
  </si>
  <si>
    <t>CRB FTO/C</t>
  </si>
  <si>
    <t>Circuit Breaker (CRB) Fail to Open/Close</t>
  </si>
  <si>
    <t>126213</t>
  </si>
  <si>
    <t>CRB SOP</t>
  </si>
  <si>
    <t>Circuit Breaker (CRB) Spurious Operation</t>
  </si>
  <si>
    <t>91161573 h</t>
  </si>
  <si>
    <t>CRBDC FTOC</t>
  </si>
  <si>
    <t>13080</t>
  </si>
  <si>
    <t>CRBDC SOP</t>
  </si>
  <si>
    <t>CRBHV FTOC</t>
  </si>
  <si>
    <t>7964</t>
  </si>
  <si>
    <t>CRBHV SOP</t>
  </si>
  <si>
    <t>CRBMV FTOC</t>
  </si>
  <si>
    <t>43068</t>
  </si>
  <si>
    <t>CRBMV SOP</t>
  </si>
  <si>
    <t>136286592 h</t>
  </si>
  <si>
    <t>CRD SOP</t>
  </si>
  <si>
    <t>Control Rod Drive (CRD) Spurious Operation</t>
  </si>
  <si>
    <t>CTF FTR</t>
  </si>
  <si>
    <t>Cooling Tower Fan (CTF) Fail to Run</t>
  </si>
  <si>
    <t>1086740 h</t>
  </si>
  <si>
    <t>CTF FTS</t>
  </si>
  <si>
    <t>Cooling Tower Fan (CTF) Fail to Start</t>
  </si>
  <si>
    <t>1941</t>
  </si>
  <si>
    <t>CTF SBY FTR&gt;1H</t>
  </si>
  <si>
    <t>Cooling Tower Fan (CTF) Standby Fail to Run greater than 1 hour</t>
  </si>
  <si>
    <t>334665 h</t>
  </si>
  <si>
    <t>CTF SBY FTR≤1H</t>
  </si>
  <si>
    <t>Cooling Tower Fan (CTF) Standby Fail to Run less than or equal to 1 hour</t>
  </si>
  <si>
    <t>CTF SBY FTS</t>
  </si>
  <si>
    <t>23885</t>
  </si>
  <si>
    <t>CTG FTLR</t>
  </si>
  <si>
    <t>Combustion Turbine Generator (CTG) Fail to Load/Run</t>
  </si>
  <si>
    <t>156296</t>
  </si>
  <si>
    <t>Combustion Turbine Generator (CTG) Fail to Run</t>
  </si>
  <si>
    <t>473 h</t>
  </si>
  <si>
    <t>CTG FTS</t>
  </si>
  <si>
    <t>Combustion Turbine Generator (CTG) Fail to Start</t>
  </si>
  <si>
    <t>672</t>
  </si>
  <si>
    <t>EDC FTR</t>
  </si>
  <si>
    <t>Engine-driven Air Compressor (EDC) Fail to Run</t>
  </si>
  <si>
    <t>5687 h</t>
  </si>
  <si>
    <t>EDC FTS</t>
  </si>
  <si>
    <t>Engine-driven Air Compressor (EDC) Fail to Start</t>
  </si>
  <si>
    <t>1019</t>
  </si>
  <si>
    <t>EDG FTLR</t>
  </si>
  <si>
    <t>Emergency Diesel Generator (EDG) Fail to Load/Run</t>
  </si>
  <si>
    <t>49383</t>
  </si>
  <si>
    <t>Emergency Diesel Generator (EDG) Fail to Run</t>
  </si>
  <si>
    <t>106820 h</t>
  </si>
  <si>
    <t>EDG FTS</t>
  </si>
  <si>
    <t>Emergency Diesel Generator (EDG) Fail to Start</t>
  </si>
  <si>
    <t>56695</t>
  </si>
  <si>
    <t>EDP AFW FTR&gt;1H</t>
  </si>
  <si>
    <t>Engine-Driven Pump (EDP) Standby Fail to Run greater than 1 hour</t>
  </si>
  <si>
    <t>231 h</t>
  </si>
  <si>
    <t>EDP AFW FTR≤1H</t>
  </si>
  <si>
    <t>Engine-Driven Pump (EDP) Standby Fail to Run less than or equal to 1 hour</t>
  </si>
  <si>
    <t>584 h</t>
  </si>
  <si>
    <t>EDP AFW FTS</t>
  </si>
  <si>
    <t>Engine-Driven Pump (EDP) Fail to Start</t>
  </si>
  <si>
    <t>1132</t>
  </si>
  <si>
    <t>EDP ELS</t>
  </si>
  <si>
    <t>Engine-Driven Pump (EDP) External Leak Small</t>
  </si>
  <si>
    <t>6267335 h</t>
  </si>
  <si>
    <t>EDP ELL</t>
  </si>
  <si>
    <t>EDP FTR&gt;1H</t>
  </si>
  <si>
    <t>4182 h</t>
  </si>
  <si>
    <t>EDP FTR≤1H</t>
  </si>
  <si>
    <t>7698 h</t>
  </si>
  <si>
    <t>EDP FTS</t>
  </si>
  <si>
    <t>13647</t>
  </si>
  <si>
    <t>EOV FTOC</t>
  </si>
  <si>
    <t>Explosive-Operated Valve (EOV) Fail to Open/Close</t>
  </si>
  <si>
    <t>583</t>
  </si>
  <si>
    <t>FAN FTR</t>
  </si>
  <si>
    <t>Fan (FAN) Fail to Run</t>
  </si>
  <si>
    <t>12619800 h</t>
  </si>
  <si>
    <t>FAN FTS</t>
  </si>
  <si>
    <t>Fan (FAN) Fail to Start</t>
  </si>
  <si>
    <t>59920</t>
  </si>
  <si>
    <t>FAN SBY FTR&gt;1H</t>
  </si>
  <si>
    <t>Fan (FAN) Standby Fail to Run greater than 1 hour</t>
  </si>
  <si>
    <t>99174 h</t>
  </si>
  <si>
    <t>FAN SBY FTR≤1H</t>
  </si>
  <si>
    <t>Fan (FAN) Standby Fail to Run less than or equal to 1 hour</t>
  </si>
  <si>
    <t>31278 h</t>
  </si>
  <si>
    <t>FAN SBY FTS</t>
  </si>
  <si>
    <t>40959</t>
  </si>
  <si>
    <t>FLT ELS</t>
  </si>
  <si>
    <t>Filter (FLT) External Leak Small</t>
  </si>
  <si>
    <t>24955463 h</t>
  </si>
  <si>
    <t>Filter (FLT) Plugged</t>
  </si>
  <si>
    <t>11281248 h</t>
  </si>
  <si>
    <t>FLTSC BYP</t>
  </si>
  <si>
    <t>Self-Cleaning Strainer (FLTSC) Bypass</t>
  </si>
  <si>
    <t>19143936 h</t>
  </si>
  <si>
    <t>FLTSC ELS</t>
  </si>
  <si>
    <t>Self-Cleaning Strainer (FLTSC) External Leak Small</t>
  </si>
  <si>
    <t>FLTSC FTOP</t>
  </si>
  <si>
    <t>Self-Cleaning Strainer (FLTSC) Fail to Operate</t>
  </si>
  <si>
    <t>FLTSC PG</t>
  </si>
  <si>
    <t>Self-Cleaning Strainer (FLTSC) Plugged</t>
  </si>
  <si>
    <t>HCU FTI</t>
  </si>
  <si>
    <t>Hydraulic Control Unit (HCU) Fail to Insert</t>
  </si>
  <si>
    <t>269552</t>
  </si>
  <si>
    <t>HCU FTOP</t>
  </si>
  <si>
    <t>Hydraulic Control Unit (HCU) Fail to Operate</t>
  </si>
  <si>
    <t>747292641 h</t>
  </si>
  <si>
    <t>HCU SOP</t>
  </si>
  <si>
    <t>Hydraulic Control Unit (HCU) Spurious Operation</t>
  </si>
  <si>
    <t>35320</t>
  </si>
  <si>
    <t>HOD ILS</t>
  </si>
  <si>
    <t>Air Damper (DMP) Internal Leak Small</t>
  </si>
  <si>
    <t>13902144 h</t>
  </si>
  <si>
    <t>Hydraulic-Operated Valve (HOV) External Leak Small</t>
  </si>
  <si>
    <t>87527799 h</t>
  </si>
  <si>
    <t>Hydraulic-Operated Valve (HOV) Loss of Function / Fail to Control</t>
  </si>
  <si>
    <t>Hydraulic-Operated Valve (HOV) Fail to Open/Close</t>
  </si>
  <si>
    <t>20476</t>
  </si>
  <si>
    <t>Hydraulic-Operated Valve (HOV) Internal Leak Small</t>
  </si>
  <si>
    <t>HOV SOP</t>
  </si>
  <si>
    <t>Hydraulic-Operated Valve (HOV) Spurious Operation</t>
  </si>
  <si>
    <t>HTG FTLR</t>
  </si>
  <si>
    <t>Hydro Turbine Generator (HTG) Fail to Load/Run</t>
  </si>
  <si>
    <t>3087</t>
  </si>
  <si>
    <t>HTG FTR&gt;1H</t>
  </si>
  <si>
    <t>Hydro Turbine Generator (HTG) Fail to Run</t>
  </si>
  <si>
    <t>7449 h</t>
  </si>
  <si>
    <t>HTG FTS</t>
  </si>
  <si>
    <t>Hydro Turbine Generator (HTG) Fail to Start</t>
  </si>
  <si>
    <t>5141</t>
  </si>
  <si>
    <t>HTX CCW/RHR LOHT</t>
  </si>
  <si>
    <t>Heat Exchanger (HTX) Loss of Heat Transfer</t>
  </si>
  <si>
    <t>31564654 h</t>
  </si>
  <si>
    <t>HTX SHELL ELS</t>
  </si>
  <si>
    <t>Heat Exchanger (HTX) External Leak Small</t>
  </si>
  <si>
    <t>222547790 h</t>
  </si>
  <si>
    <t>HTX SHELL ELL</t>
  </si>
  <si>
    <t>HTX TUBE ELL</t>
  </si>
  <si>
    <t>HTX TUBE ELS</t>
  </si>
  <si>
    <t>Heat Exchanger (HTX) Internal Leak Small</t>
  </si>
  <si>
    <t>Inverter (INV) Fail to Operate</t>
  </si>
  <si>
    <t>25981056 h</t>
  </si>
  <si>
    <t>MCC FTOP</t>
  </si>
  <si>
    <t>Motor Control Center (MCC) Fail to Operate</t>
  </si>
  <si>
    <t>24727584 h</t>
  </si>
  <si>
    <t>MDC FTR</t>
  </si>
  <si>
    <t>Air Compressor (CMP) Fail to Run</t>
  </si>
  <si>
    <t>5540316 h</t>
  </si>
  <si>
    <t>MDC FTS</t>
  </si>
  <si>
    <t>Air Compressor (CMP) Fail to Start</t>
  </si>
  <si>
    <t>24466</t>
  </si>
  <si>
    <t>MDC SBY FTR&gt;1H</t>
  </si>
  <si>
    <t>MDC SBY FTR≤1H</t>
  </si>
  <si>
    <t>MDC SBY FTS</t>
  </si>
  <si>
    <t>Motor-Driven Pump (MDP) External Leak Small</t>
  </si>
  <si>
    <t>258455367 h</t>
  </si>
  <si>
    <t>MDP FTR</t>
  </si>
  <si>
    <t>Motor-Driven Pump (MDP) Fail to Run</t>
  </si>
  <si>
    <t>45853637 h</t>
  </si>
  <si>
    <t>MDP FTS</t>
  </si>
  <si>
    <t>Motor-Driven Pump (MDP) Fail to Start</t>
  </si>
  <si>
    <t>114473</t>
  </si>
  <si>
    <t>MDP SBY FTR&gt;1H</t>
  </si>
  <si>
    <t>Motor-Driven Pump (MDP) Standby Fail to Run greater than 1 hour</t>
  </si>
  <si>
    <t>14219837 h</t>
  </si>
  <si>
    <t>MDP SBY FTR≤1H</t>
  </si>
  <si>
    <t>Motor-Driven Pump (MDP) Standby Fail to Run less than or equal to 1 hour</t>
  </si>
  <si>
    <t>326023 h</t>
  </si>
  <si>
    <t>MDP SBY FTS</t>
  </si>
  <si>
    <t>363935</t>
  </si>
  <si>
    <t>28537</t>
  </si>
  <si>
    <t>MOD ILS</t>
  </si>
  <si>
    <t>10825440 h</t>
  </si>
  <si>
    <t>MOD SOP</t>
  </si>
  <si>
    <t>Motor-Operated Valve (MOV) External Leak Small</t>
  </si>
  <si>
    <t>1571522275 h</t>
  </si>
  <si>
    <t>Motor-Operated Valve (MOV) Loss of Function / Fail to Control</t>
  </si>
  <si>
    <t>Motor-Operated Valve (MOV) Fail to Open/Close</t>
  </si>
  <si>
    <t>602223</t>
  </si>
  <si>
    <t>Motor-Operated Valve (MOV) Internal Leak Small</t>
  </si>
  <si>
    <t>MOV SOP</t>
  </si>
  <si>
    <t>Motor-Operated Valve (MOV) Spurious Operation</t>
  </si>
  <si>
    <t>MSV ELS</t>
  </si>
  <si>
    <t>Main Steam Isolation Valve (MSV) External Leak Small</t>
  </si>
  <si>
    <t>55836292 h</t>
  </si>
  <si>
    <t>MSV FTOC</t>
  </si>
  <si>
    <t>Main Steam Isolation Valve (MSV) Fail to Open/Close</t>
  </si>
  <si>
    <t>30182</t>
  </si>
  <si>
    <t>MSV ILS</t>
  </si>
  <si>
    <t>Main Steam Isolation Valve (MSV) Internal Leak Small</t>
  </si>
  <si>
    <t>MSV SOP</t>
  </si>
  <si>
    <t>Main Steam Isolation Valve (MSV) Spurious Operation</t>
  </si>
  <si>
    <t>ORF PG</t>
  </si>
  <si>
    <t>Positive Displacement Pump (PDP) External Leak Small</t>
  </si>
  <si>
    <t>19599696 h</t>
  </si>
  <si>
    <t>PDP FTR</t>
  </si>
  <si>
    <t>Positive Displacement Pump (PDP) Fail to Run</t>
  </si>
  <si>
    <t>2216149 h</t>
  </si>
  <si>
    <t>PDP FTS</t>
  </si>
  <si>
    <t>Positive Displacement Pump (PDP) Fail to Start</t>
  </si>
  <si>
    <t>25438</t>
  </si>
  <si>
    <t>PDP SBY FTR&gt;1H</t>
  </si>
  <si>
    <t>Positive Displacement Pump (PDP) Standby Fail to Run greater than 1 hour</t>
  </si>
  <si>
    <t>1175 h</t>
  </si>
  <si>
    <t>PDP SBY FTR≤1H</t>
  </si>
  <si>
    <t>Positive Displacement Pump (PDP) Standby Fail to Run less than or equal to 1 hour</t>
  </si>
  <si>
    <t>3527 h</t>
  </si>
  <si>
    <t>PDP SBY FTS</t>
  </si>
  <si>
    <t>PIPE OTHER ELS</t>
  </si>
  <si>
    <t>PIPE OTHER ELL</t>
  </si>
  <si>
    <t>PIPE SWS ELS</t>
  </si>
  <si>
    <t>PIPE SWS ELL</t>
  </si>
  <si>
    <t>PORV ELS</t>
  </si>
  <si>
    <t>Power-Operated Relief Valve (PORV) External Leak Small</t>
  </si>
  <si>
    <t>46264512 h</t>
  </si>
  <si>
    <t>PORV FC</t>
  </si>
  <si>
    <t>Power-Operated Relief Valve (PORV) Loss of Function / Fail to Control</t>
  </si>
  <si>
    <t>PORV ILS</t>
  </si>
  <si>
    <t>Power-Operated Relief Valve (PORV) Internal Leak Small</t>
  </si>
  <si>
    <t>PORV MSS FTC</t>
  </si>
  <si>
    <t>Power-Operated Relief Valve (PORV) Fail to Close</t>
  </si>
  <si>
    <t>8363</t>
  </si>
  <si>
    <t>PORV MSS FTO</t>
  </si>
  <si>
    <t>Power-Operated Relief Valve (PORV) Fail to Open</t>
  </si>
  <si>
    <t>PORV PPR FTC</t>
  </si>
  <si>
    <t>4657</t>
  </si>
  <si>
    <t>PORV PPR FTO</t>
  </si>
  <si>
    <t>PORV SOP</t>
  </si>
  <si>
    <t>Power-Operated Relief Valve (PORV) Spurious Operation</t>
  </si>
  <si>
    <t>ROD FTOP</t>
  </si>
  <si>
    <t>Control Rod (ROD) Fail to Operate</t>
  </si>
  <si>
    <t>95605727 h</t>
  </si>
  <si>
    <t>ROD SOP</t>
  </si>
  <si>
    <t>Control Rod (ROD) Spurious Operation</t>
  </si>
  <si>
    <t>RTB (BME) FTO/C</t>
  </si>
  <si>
    <t>RTB (BSN) FTOP</t>
  </si>
  <si>
    <t>RTB (BUV) FTOP</t>
  </si>
  <si>
    <t>RVL ELS</t>
  </si>
  <si>
    <t>Low-Capacity Relief Valve (RVL) External Leak Small</t>
  </si>
  <si>
    <t>7520832 h</t>
  </si>
  <si>
    <t>RVL FTC</t>
  </si>
  <si>
    <t>Low-Capacity Relief Valve (RVL) Fail to Close</t>
  </si>
  <si>
    <t>185</t>
  </si>
  <si>
    <t>RVL FTO</t>
  </si>
  <si>
    <t>Low-Capacity Relief Valve (RVL) Fail to Open</t>
  </si>
  <si>
    <t>RVL ILS</t>
  </si>
  <si>
    <t>Low-Capacity Relief Valve (RVL) Internal Leak Small</t>
  </si>
  <si>
    <t>RVL SO</t>
  </si>
  <si>
    <t>Low-Capacity Relief Valve (RVL) Spurious Opening</t>
  </si>
  <si>
    <t>SMP PG</t>
  </si>
  <si>
    <t>Sump Strainer (SMP) Plugged</t>
  </si>
  <si>
    <t>Solenoid-Operated Valve (SOV) External Leak Small</t>
  </si>
  <si>
    <t>131304380 h</t>
  </si>
  <si>
    <t>Solenoid-Operated Valve (SOV) Loss of Function / Fail to Control</t>
  </si>
  <si>
    <t>Solenoid-Operated Valve (SOV) Fail to Open/Close</t>
  </si>
  <si>
    <t>25650</t>
  </si>
  <si>
    <t>Solenoid-Operated Valve (SOV) Internal Leak Small</t>
  </si>
  <si>
    <t>Solenoid-Operated Valve (SOV) Spurious Operation</t>
  </si>
  <si>
    <t>SRV ELS</t>
  </si>
  <si>
    <t>Safety Relief Valve (SRV) External Leak Small</t>
  </si>
  <si>
    <t>62541477 h</t>
  </si>
  <si>
    <t>Safety Relief Valve (SRV) Fail to Close</t>
  </si>
  <si>
    <t>7396</t>
  </si>
  <si>
    <t>Safety Relief Valve (SRV) Fail to Open</t>
  </si>
  <si>
    <t>SRV SOP</t>
  </si>
  <si>
    <t>Safety Relief Valve (SRV) Spurious Operation</t>
  </si>
  <si>
    <t>SVV ELS</t>
  </si>
  <si>
    <t>Safety Valve (SVV) External Leak Small</t>
  </si>
  <si>
    <t>161355977 h</t>
  </si>
  <si>
    <t>Safety Valve (SVV) Fail to Close</t>
  </si>
  <si>
    <t>17320</t>
  </si>
  <si>
    <t>Safety Valve (SVV) Fail to Open</t>
  </si>
  <si>
    <t>SVV ILS</t>
  </si>
  <si>
    <t>Safety Valve (SVV) Internal Leak Small</t>
  </si>
  <si>
    <t>SVV MSS FTC</t>
  </si>
  <si>
    <t>14809</t>
  </si>
  <si>
    <t>SVV MSS FTO</t>
  </si>
  <si>
    <t xml:space="preserve">SVV MSS SOP </t>
  </si>
  <si>
    <t>Safety Valve (SVV) Spurious Operation</t>
  </si>
  <si>
    <t>136514441 h</t>
  </si>
  <si>
    <t>SVV RCS FTC</t>
  </si>
  <si>
    <t>2048</t>
  </si>
  <si>
    <t>SVV RCS FTO</t>
  </si>
  <si>
    <t>SVV RCS SOP</t>
  </si>
  <si>
    <t>TBV FC</t>
  </si>
  <si>
    <t>Turbine Bypass Valve (TBV) Loss of Function / Fail to Control</t>
  </si>
  <si>
    <t>17548608 h</t>
  </si>
  <si>
    <t>TBV FTC</t>
  </si>
  <si>
    <t>Turbine Bypass Valve (TBV) Fail to Close</t>
  </si>
  <si>
    <t>2023</t>
  </si>
  <si>
    <t>TBV FTO</t>
  </si>
  <si>
    <t>Turbine Bypass Valve (TBV) Fail to Open</t>
  </si>
  <si>
    <t>Turbine-Driven Pump (TDP) External Leak Small</t>
  </si>
  <si>
    <t>20036597 h</t>
  </si>
  <si>
    <t>TDP FTR</t>
  </si>
  <si>
    <t>Turbine-Driven Pump (TDP) Fail to Run</t>
  </si>
  <si>
    <t>4276404 h</t>
  </si>
  <si>
    <t>TDP FTS</t>
  </si>
  <si>
    <t>Turbine-Driven Pump (TDP) Fail to Start</t>
  </si>
  <si>
    <t>957</t>
  </si>
  <si>
    <t>TDP SBY FTR&gt;1H</t>
  </si>
  <si>
    <t>Turbine-Driven Pump (TDP) Standby Fail to Run greater than 1 hour</t>
  </si>
  <si>
    <t>8028 h</t>
  </si>
  <si>
    <t>TDP SBY FTR≤1H</t>
  </si>
  <si>
    <t>Turbine-Driven Pump (TDP) Standby Fail to Run less than or equal to 1 hour</t>
  </si>
  <si>
    <t>13062 h</t>
  </si>
  <si>
    <t>TDP SBY FTS</t>
  </si>
  <si>
    <t>19760</t>
  </si>
  <si>
    <t>Transformer (TFM) Fail to Operate</t>
  </si>
  <si>
    <t>599615105 h</t>
  </si>
  <si>
    <t>TNK PRES ELS</t>
  </si>
  <si>
    <t>Tank (TNK) External Leak Small</t>
  </si>
  <si>
    <t>19941600 h</t>
  </si>
  <si>
    <t>TNK PRES ELL</t>
  </si>
  <si>
    <t>TNK UNPR ELS</t>
  </si>
  <si>
    <t>24955440 h</t>
  </si>
  <si>
    <t>TNK UNPR ELL</t>
  </si>
  <si>
    <t>TRK PG</t>
  </si>
  <si>
    <t>Trash Rack (TRK) Plugged</t>
  </si>
  <si>
    <t>1139520 h</t>
  </si>
  <si>
    <t>TSA PG</t>
  </si>
  <si>
    <t>Traveling Screen Assembly (TSA) Plugged</t>
  </si>
  <si>
    <t>23929916 h</t>
  </si>
  <si>
    <t>Vacuum Breaker Valve (VBV) Fail to Close</t>
  </si>
  <si>
    <t>20108</t>
  </si>
  <si>
    <t>Vacuum Breaker Valve (VBV) Fail to Open</t>
  </si>
  <si>
    <t>VBV ILS</t>
  </si>
  <si>
    <t>Vacuum Breaker Valve (VBV) Internal Leak Small</t>
  </si>
  <si>
    <t>37300280 h</t>
  </si>
  <si>
    <t>Manual Valve (XVM) External Leak Small</t>
  </si>
  <si>
    <t>100961448 h</t>
  </si>
  <si>
    <t>Manual Valve (XVM) Fail to Open/Close</t>
  </si>
  <si>
    <t>2605</t>
  </si>
  <si>
    <t>Manual Valve (XVM) Internal Leak Small</t>
  </si>
  <si>
    <t>XVM SOP</t>
  </si>
  <si>
    <t>Manual Valve (XVM) Spurious Operation</t>
  </si>
  <si>
    <t>Acronyms - BWR (boiling water reactor), EB/PL/KS (empirical Bayes/plant level/Kass Steffey), EPIX (Equipment Performance and Information Exchange), JNID/IL (Jeffreys noninformative distribution/industry level), LL (lower limit), PLL (process logic level), PWR (pressurized water reactor), SCNID (simplified constrained noninformative distribution), SS (system study), SWS (service water system), WSRC (Westinghouse Savannah River Company)</t>
  </si>
  <si>
    <t>Hidden Columns</t>
  </si>
  <si>
    <t>IE-LOAC 4160V</t>
  </si>
  <si>
    <t>IE-LOAC LOWV</t>
  </si>
  <si>
    <t>IE-LOAC-Calc</t>
  </si>
  <si>
    <t>IE-LODC-Calc</t>
  </si>
  <si>
    <t>IE-LOSWS</t>
  </si>
  <si>
    <t>IE-PLOSWS</t>
  </si>
  <si>
    <t>High Energy Line Breaks</t>
  </si>
  <si>
    <t>Steam Generator Tube Rupture</t>
  </si>
  <si>
    <t>Loss of Coolant Accidents</t>
  </si>
  <si>
    <t>Loss of Condenser Heat Sink</t>
  </si>
  <si>
    <t>Loss of Offsite Power</t>
  </si>
  <si>
    <t>Loss of Instrument Air</t>
  </si>
  <si>
    <t>Loss of Feedwater</t>
  </si>
  <si>
    <t>IE-LOOPGR</t>
  </si>
  <si>
    <t>IE-LOOPPC</t>
  </si>
  <si>
    <t>IE-LOOPSC</t>
  </si>
  <si>
    <t>IE-LOOPWR</t>
  </si>
  <si>
    <t>IE-FWLB (BWR)</t>
  </si>
  <si>
    <t>IE-SLBOC (BWR)</t>
  </si>
  <si>
    <t>IE-VSLOCA (BWR)</t>
  </si>
  <si>
    <t>IE-SORV1 (BWR)</t>
  </si>
  <si>
    <t>IE-SORV2 (BWR)</t>
  </si>
  <si>
    <t>IE-ISLOCA (BWR)</t>
  </si>
  <si>
    <t>IE-TRANS (BWR)</t>
  </si>
  <si>
    <t>IE-FWLB (PWR)</t>
  </si>
  <si>
    <t>IE-SLBIC (PWR)</t>
  </si>
  <si>
    <t>IE-SLBOC (PWR)</t>
  </si>
  <si>
    <t>IE-VSLOCA (PWR)</t>
  </si>
  <si>
    <t>IE-SORV1 (PWR)</t>
  </si>
  <si>
    <t>IE-SORV2 (PWR)</t>
  </si>
  <si>
    <t>IE-ISLOCA (PWR)</t>
  </si>
  <si>
    <t>IE-TRANS (PWR)</t>
  </si>
  <si>
    <t>Loss of Support Systems</t>
  </si>
  <si>
    <t>IE-SGTR (PWR)</t>
  </si>
  <si>
    <t>Feedwater Line Break (BWR)</t>
  </si>
  <si>
    <t>Feedwater Line Break (PWR)</t>
  </si>
  <si>
    <t>LOIA</t>
  </si>
  <si>
    <t>HEAT SINK</t>
  </si>
  <si>
    <t>Loss of Main Feedwater</t>
  </si>
  <si>
    <t>Loss of Component Cooling Water</t>
  </si>
  <si>
    <t>Loss of 4160V AC Bus</t>
  </si>
  <si>
    <t>Loss of Low Voltage AC Bus</t>
  </si>
  <si>
    <t>TRANSIENTS</t>
  </si>
  <si>
    <t>General Transients</t>
  </si>
  <si>
    <t>Number
of Events</t>
  </si>
  <si>
    <t>Partial Loss of Service Water System</t>
  </si>
  <si>
    <t>Loss of Service Water System</t>
  </si>
  <si>
    <t>NUREG-1829</t>
  </si>
  <si>
    <t>1997–2010</t>
  </si>
  <si>
    <t>1986–2010</t>
  </si>
  <si>
    <t>Shutdown Operation</t>
  </si>
  <si>
    <t>Critical Operation</t>
  </si>
  <si>
    <t>Effective
Date</t>
  </si>
  <si>
    <t>PRIMARY / SECONDARY
INVENTORY CONTROL and/or HEAT REMOVAL</t>
  </si>
  <si>
    <t>Data
Source</t>
  </si>
  <si>
    <t>1988 - 2010</t>
  </si>
  <si>
    <t>1992 - 2010</t>
  </si>
  <si>
    <t>1996 - 2010</t>
  </si>
  <si>
    <t>1995 - 2010</t>
  </si>
  <si>
    <t>1991 - 2010</t>
  </si>
  <si>
    <t>1997 - 2010</t>
  </si>
  <si>
    <t>1993 - 2010</t>
  </si>
  <si>
    <t>1998 - 2010</t>
  </si>
  <si>
    <t>Steamline Break Inside Containment (PWR)</t>
  </si>
  <si>
    <t>Steamline Break Outside Containment (BWR)</t>
  </si>
  <si>
    <t>Steamline Break Outside Containment (PWR)</t>
  </si>
  <si>
    <t>Steam Generator Tube Rupture (PWR)</t>
  </si>
  <si>
    <t>Large Loss-of-Coolant Accident (BWR)</t>
  </si>
  <si>
    <t>Large Loss-of-Coolant Accident (PWR)</t>
  </si>
  <si>
    <t>Medium Loss-of-Coolant Accident (BWR)</t>
  </si>
  <si>
    <t>Medium Loss-of-Coolant Accident (PWR)</t>
  </si>
  <si>
    <t>Small Loss-of-Coolant Accident (BWR)</t>
  </si>
  <si>
    <t>Small Loss-of-Coolant Accident (PWR)</t>
  </si>
  <si>
    <t>General Transient (BWR)</t>
  </si>
  <si>
    <t>General Transient (PWR)</t>
  </si>
  <si>
    <t>Loss of Condenser Heat Sink (BWR)</t>
  </si>
  <si>
    <t>Loss of Condenser Heat Sink (PWR)</t>
  </si>
  <si>
    <t>Loss of Instrument Air (BWR)</t>
  </si>
  <si>
    <t>Loss of Instrument Air (PWR)</t>
  </si>
  <si>
    <t>Very Small Loss-of-Coolant Accident (BWR)</t>
  </si>
  <si>
    <t>Very Small Loss-of-Coolant Accident (PWR)</t>
  </si>
  <si>
    <t>Interfacing System LOCA (BWR)</t>
  </si>
  <si>
    <t>Interfacing System LOCA (PWR)</t>
  </si>
  <si>
    <t>Acronyms - BWR (boiling water reactor), EB (empirical Bayes), EE (expert elicitation), IE (initiating event), IEDB (initiating events database - http://nrcoe.inl.gov), PWR (pressurized water reactor)</t>
  </si>
  <si>
    <t>Stuck Open Safety/Relief Valve-1 (BWR)</t>
  </si>
  <si>
    <t>Stuck Open Safety/Relief Valve-1 (PWR)</t>
  </si>
  <si>
    <t>Stuck Open Safety/Relief Valves-2 (PWR)</t>
  </si>
  <si>
    <t>Stuck Open Safety/Relief Valves-2 (BWR)</t>
  </si>
  <si>
    <t>Loss of  Cooling Water</t>
  </si>
  <si>
    <t>Loss of Electrical Bus</t>
  </si>
  <si>
    <t>Loss of AC Bus</t>
  </si>
  <si>
    <t>Loss of DC Bus</t>
  </si>
  <si>
    <t>Baseline
Period</t>
  </si>
  <si>
    <t>IE-SD-LOOP</t>
  </si>
  <si>
    <t>IE-SD-LOOPGR</t>
  </si>
  <si>
    <t>IE-SD-LOOPPC</t>
  </si>
  <si>
    <t>IE-SD-LOOPSC</t>
  </si>
  <si>
    <t>IE-SD-LOOPWR</t>
  </si>
  <si>
    <t>Adjusted for initiation by 2-busses</t>
  </si>
  <si>
    <t>p-value</t>
  </si>
  <si>
    <t>Valves</t>
  </si>
  <si>
    <t>Pumps</t>
  </si>
  <si>
    <t>Generators</t>
  </si>
  <si>
    <t>Relief Valves</t>
  </si>
  <si>
    <t>Electrical Equipment</t>
  </si>
  <si>
    <t>Strainers</t>
  </si>
  <si>
    <t>Reactor Protection</t>
  </si>
  <si>
    <t>Control Rods</t>
  </si>
  <si>
    <t>Heating &amp; Ventilation</t>
  </si>
  <si>
    <t>Miscellaneous Equipment</t>
  </si>
  <si>
    <t>FLT PG</t>
  </si>
  <si>
    <t>Group</t>
  </si>
  <si>
    <t>EDG-SBO FTLR</t>
  </si>
  <si>
    <t>EDG-SBO FTR</t>
  </si>
  <si>
    <t>EDG-SBO FTS</t>
  </si>
  <si>
    <t>EDG-Station Blackout Fail to Load/Run</t>
  </si>
  <si>
    <t>EDG-Station Blackout Fail to Run</t>
  </si>
  <si>
    <t>EDG-Station Blackout Fail to Start</t>
  </si>
  <si>
    <t>AOD SOP</t>
  </si>
  <si>
    <t>CTG FTR</t>
  </si>
  <si>
    <t>EDG FTR</t>
  </si>
  <si>
    <t>SOV SOP</t>
  </si>
  <si>
    <t>HOD SOP</t>
  </si>
  <si>
    <t>Significance
of
p-value</t>
  </si>
  <si>
    <t>ZT-ACX-TM</t>
  </si>
  <si>
    <t>NUREG/CR-6928 Appendix B, Section B.4</t>
  </si>
  <si>
    <t>ZT-BAC-TM</t>
  </si>
  <si>
    <t>Bus (AC) Test or Maintenance</t>
  </si>
  <si>
    <t>ZT-BAT-TM</t>
  </si>
  <si>
    <t>Battery Test or Maintenance</t>
  </si>
  <si>
    <t>Letter: Generic Test and Maintenance Unavailability Values, JCN W6467 - MBS-02-99</t>
  </si>
  <si>
    <t>ZT-BCH-TM</t>
  </si>
  <si>
    <t>ZT-CCP-TM</t>
  </si>
  <si>
    <t>RPS CH-A IN T&amp;M</t>
  </si>
  <si>
    <t>RPS Study NUREGs; NUREG/CR-5500, Vol 2,3,10, and 11</t>
  </si>
  <si>
    <t>ZT-CHL-TM</t>
  </si>
  <si>
    <t>ZT-CTF-TM</t>
  </si>
  <si>
    <t>ZT-CTG-TM</t>
  </si>
  <si>
    <t xml:space="preserve">ZT-DDC-TM               </t>
  </si>
  <si>
    <t>Diesel Driven Compressor Fails Due To T&amp;M</t>
  </si>
  <si>
    <t>ZT-EDC-TM</t>
  </si>
  <si>
    <t>Engine-Driven Compressor Test or Maintenance</t>
  </si>
  <si>
    <t>ZT-EPV-TM</t>
  </si>
  <si>
    <t>Explosive-Operated (SQUIBB) Valve Test or Maintenance</t>
  </si>
  <si>
    <t>ZT-FAN-TM</t>
  </si>
  <si>
    <t>ZT-HTX-TM</t>
  </si>
  <si>
    <t>Heat Exchanger in Test or Maintenance</t>
  </si>
  <si>
    <t>SPAR (IPEs)</t>
  </si>
  <si>
    <t>ZT-MDC-TM</t>
  </si>
  <si>
    <t>ZT-MDP-TM(SLC)</t>
  </si>
  <si>
    <t>ZT-PDP-TM</t>
  </si>
  <si>
    <t>ZT-TFM-TM</t>
  </si>
  <si>
    <t>Startup Transformer Test or Maintenance</t>
  </si>
  <si>
    <t>ZT-DGN-TM</t>
  </si>
  <si>
    <t>Diesel Generator Test And Maintenance</t>
  </si>
  <si>
    <t>ZT-EDP-TM</t>
  </si>
  <si>
    <t>Engine Driven Pump Test And Maintenance</t>
  </si>
  <si>
    <t>ZT-EDP-TM(FWS)</t>
  </si>
  <si>
    <t>EDP-TM(FWS)</t>
  </si>
  <si>
    <t>ZT-HTX-CCW-TM</t>
  </si>
  <si>
    <t>Heat Exchanger Test Or Maintenance (CCW)</t>
  </si>
  <si>
    <t>ZT-HTX-TRAIN-BWR-RHR-TM</t>
  </si>
  <si>
    <t>Heat Exchanger And Pump Train Test Or Maintenance (RHR-BWR)</t>
  </si>
  <si>
    <t>ZT-HTX-TRAIN-PWR-RHR-TM</t>
  </si>
  <si>
    <t>ZT-MDP-TM(ACW)</t>
  </si>
  <si>
    <t>Motor Driven Pump Test And Maintenance (ACW)</t>
  </si>
  <si>
    <t>ZT-MDP-TM(AFW)</t>
  </si>
  <si>
    <t>Motor Driven Pump Test And Maintenance (AFW)</t>
  </si>
  <si>
    <t>ZT-MDP-TM(BCW)</t>
  </si>
  <si>
    <t>Motor Driven Pump Test And Maintenance (BCW)</t>
  </si>
  <si>
    <t>ZT-MDP-TM(CCS)</t>
  </si>
  <si>
    <t>Motor Driven Pump Test And Maintenance (CCS)</t>
  </si>
  <si>
    <t>ZT-MDP-TM(CCW)</t>
  </si>
  <si>
    <t>Motor Driven Pump Test And Maintenance (CCW)</t>
  </si>
  <si>
    <t>ZT-MDP-TM(CDS)</t>
  </si>
  <si>
    <t>Motor Driven Pump Test And Maintenance (CDS)</t>
  </si>
  <si>
    <t>ZT-MDP-TM(CHW)</t>
  </si>
  <si>
    <t>Motor Driven Pump Test And Maintenance (CHW)</t>
  </si>
  <si>
    <t>ZT-MDP-TM(CMS)</t>
  </si>
  <si>
    <t>Motor Driven Pump Test And Maintenance (CMS)</t>
  </si>
  <si>
    <t>ZT-MDP-TM(CPC)</t>
  </si>
  <si>
    <t>Motor Driven Pump Test And Maintenance (CPC)</t>
  </si>
  <si>
    <t>ZT-MDP-TM(CRD)</t>
  </si>
  <si>
    <t>Motor Driven Pump Test And Maintenance (CRD)</t>
  </si>
  <si>
    <t>ZT-MDP-TM(CSR)</t>
  </si>
  <si>
    <t>Motor Driven Pump Test And Maintenance (CSR)</t>
  </si>
  <si>
    <t>ZT-MDP-TM(CSS)</t>
  </si>
  <si>
    <t>Motor Driven Pump Test And Maintenance (CSS)</t>
  </si>
  <si>
    <t>ZT-MDP-TM(CTS)</t>
  </si>
  <si>
    <t>Motor Driven Pump Test And Maintenance (CTS)</t>
  </si>
  <si>
    <t>ZT-MDP-TM(CVC)</t>
  </si>
  <si>
    <t>Motor Driven Pump Test And Maintenance (CVC)</t>
  </si>
  <si>
    <t>ZT-MDP-TM(CWS)</t>
  </si>
  <si>
    <t>Motor Driven Pump Test And Maintenance (CWS)</t>
  </si>
  <si>
    <t>ZT-MDP-TM(DHC)</t>
  </si>
  <si>
    <t>Motor Driven Pump Test And Maintenance (DHC)</t>
  </si>
  <si>
    <t>ZT-MDP-TM(DHR)</t>
  </si>
  <si>
    <t>Motor Driven Pump Test And Maintenance (DHR)</t>
  </si>
  <si>
    <t>ZT-MDP-TM(DWP)</t>
  </si>
  <si>
    <t>Motor Driven Pump Test And Maintenance (DWP)</t>
  </si>
  <si>
    <t>ZT-MDP-TM(ECW)</t>
  </si>
  <si>
    <t>Motor Driven Pump Test And Maintenance (ECW)</t>
  </si>
  <si>
    <t>ZT-MDP-TM(EHV)</t>
  </si>
  <si>
    <t>Motor Driven Pump Test And Maintenance (EHV)</t>
  </si>
  <si>
    <t>ZT-MDP-TM(EPS)</t>
  </si>
  <si>
    <t>Motor Driven Pump Test And Maintenance (EPS)</t>
  </si>
  <si>
    <t>ZT-MDP-TM(ESP)</t>
  </si>
  <si>
    <t>Motor Driven Pump Test And Maintenance (ESP)</t>
  </si>
  <si>
    <t>ZT-MDP-TM(ESR)</t>
  </si>
  <si>
    <t>Motor Driven Pump Test And Maintenance (ESR)</t>
  </si>
  <si>
    <t>ZT-MDP-TM(ESW)</t>
  </si>
  <si>
    <t>Motor Driven Pump Test And Maintenance (ESW)</t>
  </si>
  <si>
    <t>ZT-MDP-TM(EWS)</t>
  </si>
  <si>
    <t>ZT-MDP-TM(FWS)</t>
  </si>
  <si>
    <t>Motor Driven Pump Test And Maintenance (FWS)</t>
  </si>
  <si>
    <t>ZT-MDP-TM(HPCS)</t>
  </si>
  <si>
    <t>Motor Driven Pump Test And Maintenance (HPCS)</t>
  </si>
  <si>
    <t>ZT-MDP-TM(HPSI)</t>
  </si>
  <si>
    <t>Motor Driven Pump Test And Maintenance (HPSI)</t>
  </si>
  <si>
    <t>ZT-MDP-TM(ICW)</t>
  </si>
  <si>
    <t>Motor Driven Pump Test And Maintenance (ICW)</t>
  </si>
  <si>
    <t>ZT-MDP-TM(LCS)</t>
  </si>
  <si>
    <t>Motor Driven Pump Test And Maintenance (LCS)</t>
  </si>
  <si>
    <t>ZT-MDP-TM(LPI)</t>
  </si>
  <si>
    <t>Motor Driven Pump Test And Maintenance (LPI)</t>
  </si>
  <si>
    <t>ZT-MDP-TM(MCW)</t>
  </si>
  <si>
    <t>Motor Driven Pump Test And Maintenance (MCW)</t>
  </si>
  <si>
    <t>ZT-MDP-TM(MFW)</t>
  </si>
  <si>
    <t>Motor Driven Pump Test And Maintenance (MFW)</t>
  </si>
  <si>
    <t>ZT-MDP-TM(NSC)</t>
  </si>
  <si>
    <t>Motor Driven Pump Test And Maintenance (NSC)</t>
  </si>
  <si>
    <t>ZT-MDP-TM(NSR)</t>
  </si>
  <si>
    <t>Motor Driven Pump Test And Maintenance (NSR)</t>
  </si>
  <si>
    <t>ZT-MDP-TM(QSS)</t>
  </si>
  <si>
    <t>Motor Driven Pump Test And Maintenance (QSS)</t>
  </si>
  <si>
    <t>ZT-MDP-TM(RBC)</t>
  </si>
  <si>
    <t>Motor Driven Pump Test And Maintenance (RBC)</t>
  </si>
  <si>
    <t>ZT-MDP-TM(RCW)</t>
  </si>
  <si>
    <t>Motor Driven Pump Test And Maintenance (RCW)</t>
  </si>
  <si>
    <t>ZT-MDP-TM(RSS)</t>
  </si>
  <si>
    <t>Motor Driven Pump Test And Maintenance (RSS)</t>
  </si>
  <si>
    <t>ZT-MDP-TM(RWS)</t>
  </si>
  <si>
    <t>Motor Driven Pump Test And Maintenance (RWS)</t>
  </si>
  <si>
    <t>ZT-MDP-TM(SAC)</t>
  </si>
  <si>
    <t>Motor Driven Pump Test And Maintenance (SAC)</t>
  </si>
  <si>
    <t>ZT-MDP-TM(SCW)</t>
  </si>
  <si>
    <t>Motor Driven Pump Test And Maintenance (SCW)</t>
  </si>
  <si>
    <t>ZT-MDP-TM(SDC)</t>
  </si>
  <si>
    <t>Motor Driven Pump Test And Maintenance (SDC)</t>
  </si>
  <si>
    <t>ZT-MDP-TM(SFW)</t>
  </si>
  <si>
    <t>Motor Driven Pump Test And Maintenance (SFW)</t>
  </si>
  <si>
    <t>ZT-MDP-TM(SRW)</t>
  </si>
  <si>
    <t>Motor Driven Pump Test And Maintenance (SRW)</t>
  </si>
  <si>
    <t>ZT-MDP-TM(SSF)</t>
  </si>
  <si>
    <t>Motor Driven Pump Test And Maintenance (SSF)</t>
  </si>
  <si>
    <t>ZT-MDP-TM(SSM)</t>
  </si>
  <si>
    <t>Motor Driven Pump Test And Maintenance (SSM)</t>
  </si>
  <si>
    <t>ZT-MDP-TM(SWS)</t>
  </si>
  <si>
    <t>Motor Driven Pump Test And Maintenance (SWS)</t>
  </si>
  <si>
    <t>ZT-MDP-TM(TBC)</t>
  </si>
  <si>
    <t>Motor Driven Pump Test And Maintenance (TBC)</t>
  </si>
  <si>
    <t>ZT-TDP-TM(AFW)</t>
  </si>
  <si>
    <t>Turbine Driven Pump Test Or Maintenance (AFW)</t>
  </si>
  <si>
    <t>ZT-TDP-TM(HPCI)</t>
  </si>
  <si>
    <t>Turbine Driven Pump Test Or Maintenance (HPCI)</t>
  </si>
  <si>
    <t>ZT-TDP-TM(RCIC)</t>
  </si>
  <si>
    <t>Turbine Driven Pump Test Or Maintenance (RCIC)</t>
  </si>
  <si>
    <t>2010 Update to the Parameter Estimation Component Unavailability Data Sheets;
Section 1, Table 1-1</t>
  </si>
  <si>
    <t>Lognormal</t>
  </si>
  <si>
    <t>Distribution</t>
  </si>
  <si>
    <t>2010 Paramater Estimation Update</t>
  </si>
  <si>
    <t>ELECTRICAL POWER</t>
  </si>
  <si>
    <t>No data. FTR≤1H times 0.06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</si>
</sst>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E+00"/>
    <numFmt numFmtId="165" formatCode="0.0"/>
    <numFmt numFmtId="166" formatCode="0.0E+00"/>
    <numFmt numFmtId="167" formatCode="0.000"/>
    <numFmt numFmtId="168" formatCode="m/d/yyyy;@"/>
    <numFmt numFmtId="169" formatCode="mmm\-yyyy"/>
    <numFmt numFmtId="170" formatCode="0.0000"/>
  </numFmts>
  <fonts count="46">
    <font>
      <sz val="10"/>
      <name val="Arial"/>
      <family val="0"/>
    </font>
    <font>
      <sz val="10"/>
      <color indexed="8"/>
      <name val="Times New Roman"/>
      <family val="2"/>
    </font>
    <font>
      <sz val="10"/>
      <color indexed="8"/>
      <name val="Arial"/>
      <family val="2"/>
    </font>
    <font>
      <sz val="10"/>
      <name val="Times New Roman"/>
      <family val="1"/>
    </font>
    <font>
      <b/>
      <sz val="10"/>
      <name val="Times New Roman"/>
      <family val="1"/>
    </font>
    <font>
      <i/>
      <sz val="10"/>
      <name val="Times New Roman"/>
      <family val="1"/>
    </font>
    <font>
      <sz val="11"/>
      <color indexed="8"/>
      <name val="Calibri"/>
      <family val="2"/>
    </font>
    <font>
      <sz val="14"/>
      <name val="Times New Roman"/>
      <family val="1"/>
    </font>
    <font>
      <sz val="10"/>
      <color indexed="60"/>
      <name val="Times New Roman"/>
      <family val="2"/>
    </font>
    <font>
      <sz val="8"/>
      <color indexed="8"/>
      <name val="Times New Roman"/>
      <family val="1"/>
    </font>
    <font>
      <b/>
      <sz val="10"/>
      <color indexed="60"/>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sz val="11"/>
      <color theme="1"/>
      <name val="Calibri"/>
      <family val="2"/>
    </font>
    <font>
      <sz val="10"/>
      <color theme="1"/>
      <name val="Arial"/>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0"/>
      <color rgb="FF9C65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color indexed="22"/>
      </left>
      <right style="thin">
        <color indexed="22"/>
      </right>
      <top style="thin">
        <color indexed="22"/>
      </top>
      <bottom style="thin">
        <color indexed="22"/>
      </bottom>
    </border>
    <border>
      <left style="thin"/>
      <right/>
      <top/>
      <bottom style="thin"/>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style="thin"/>
      <bottom/>
    </border>
    <border>
      <left style="thin"/>
      <right/>
      <top style="thin"/>
      <bottom/>
    </border>
    <border>
      <left/>
      <right/>
      <top style="thin"/>
      <bottom style="thin"/>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0" borderId="0">
      <alignment/>
      <protection/>
    </xf>
    <xf numFmtId="0" fontId="4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3">
    <xf numFmtId="0" fontId="0" fillId="0" borderId="0" xfId="0" applyAlignment="1">
      <alignment/>
    </xf>
    <xf numFmtId="0" fontId="3" fillId="0" borderId="0" xfId="0" applyFont="1" applyAlignment="1">
      <alignment horizontal="center" vertical="top"/>
    </xf>
    <xf numFmtId="0" fontId="3" fillId="0" borderId="0" xfId="0" applyFont="1" applyAlignment="1">
      <alignment horizontal="center" vertical="top" wrapText="1"/>
    </xf>
    <xf numFmtId="0" fontId="3" fillId="0" borderId="10" xfId="0" applyFont="1" applyBorder="1" applyAlignment="1">
      <alignment horizontal="center" vertical="top" wrapText="1"/>
    </xf>
    <xf numFmtId="11" fontId="3" fillId="0" borderId="10" xfId="0" applyNumberFormat="1" applyFont="1" applyBorder="1" applyAlignment="1">
      <alignment horizontal="center" vertical="top" wrapText="1"/>
    </xf>
    <xf numFmtId="166" fontId="3" fillId="0" borderId="10" xfId="0" applyNumberFormat="1" applyFont="1" applyBorder="1" applyAlignment="1">
      <alignment horizontal="center" vertical="top" wrapText="1"/>
    </xf>
    <xf numFmtId="0" fontId="1" fillId="0" borderId="0" xfId="58" applyFont="1" applyFill="1" applyBorder="1" applyAlignment="1">
      <alignment horizontal="center" vertical="top" wrapText="1"/>
      <protection/>
    </xf>
    <xf numFmtId="11" fontId="1" fillId="0" borderId="0" xfId="58" applyNumberFormat="1" applyFont="1" applyFill="1" applyBorder="1" applyAlignment="1">
      <alignment horizontal="center" vertical="top" wrapText="1"/>
      <protection/>
    </xf>
    <xf numFmtId="11" fontId="3" fillId="0" borderId="0" xfId="0" applyNumberFormat="1" applyFont="1" applyAlignment="1">
      <alignment horizontal="center" vertical="top" wrapText="1"/>
    </xf>
    <xf numFmtId="165" fontId="3" fillId="0" borderId="0" xfId="0" applyNumberFormat="1" applyFont="1" applyAlignment="1">
      <alignment horizontal="center" vertical="top" wrapText="1"/>
    </xf>
    <xf numFmtId="0" fontId="3" fillId="0" borderId="0" xfId="0" applyFont="1" applyAlignment="1">
      <alignment vertical="top" wrapText="1"/>
    </xf>
    <xf numFmtId="1" fontId="3" fillId="0" borderId="0" xfId="0" applyNumberFormat="1" applyFont="1" applyAlignment="1">
      <alignment horizontal="center" vertical="top" wrapText="1"/>
    </xf>
    <xf numFmtId="166" fontId="3" fillId="0" borderId="0" xfId="0" applyNumberFormat="1" applyFont="1" applyAlignment="1">
      <alignment horizontal="center" vertical="top" wrapText="1"/>
    </xf>
    <xf numFmtId="0" fontId="1" fillId="0" borderId="0" xfId="58" applyFont="1" applyFill="1" applyBorder="1" applyAlignment="1">
      <alignment horizontal="left" vertical="top" wrapText="1"/>
      <protection/>
    </xf>
    <xf numFmtId="0" fontId="1" fillId="0" borderId="10" xfId="58" applyFont="1" applyFill="1" applyBorder="1" applyAlignment="1">
      <alignment horizontal="center" vertical="top" wrapText="1"/>
      <protection/>
    </xf>
    <xf numFmtId="165" fontId="3"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11" fontId="3" fillId="0" borderId="0" xfId="0" applyNumberFormat="1" applyFont="1" applyAlignment="1">
      <alignment vertical="top"/>
    </xf>
    <xf numFmtId="2" fontId="3" fillId="0" borderId="0" xfId="0" applyNumberFormat="1" applyFont="1" applyAlignment="1">
      <alignment vertical="top"/>
    </xf>
    <xf numFmtId="11" fontId="3" fillId="0" borderId="0" xfId="0" applyNumberFormat="1" applyFont="1" applyAlignment="1">
      <alignment horizontal="right" vertical="top" wrapText="1"/>
    </xf>
    <xf numFmtId="0" fontId="3" fillId="0" borderId="0" xfId="0" applyFont="1" applyFill="1" applyBorder="1" applyAlignment="1">
      <alignment vertical="top"/>
    </xf>
    <xf numFmtId="0" fontId="3" fillId="0" borderId="0" xfId="0" applyFont="1" applyAlignment="1">
      <alignment vertical="top"/>
    </xf>
    <xf numFmtId="166" fontId="3" fillId="0" borderId="0" xfId="0" applyNumberFormat="1" applyFont="1" applyAlignment="1">
      <alignment horizontal="right" vertical="top" wrapText="1"/>
    </xf>
    <xf numFmtId="11" fontId="3" fillId="0" borderId="0" xfId="0" applyNumberFormat="1" applyFont="1" applyAlignment="1">
      <alignment vertical="top" wrapText="1"/>
    </xf>
    <xf numFmtId="0" fontId="3" fillId="0" borderId="0" xfId="0" applyFont="1" applyAlignment="1">
      <alignment horizontal="right" vertical="top" wrapText="1"/>
    </xf>
    <xf numFmtId="2" fontId="3" fillId="0" borderId="0" xfId="0" applyNumberFormat="1" applyFont="1" applyAlignment="1">
      <alignment vertical="top" wrapText="1"/>
    </xf>
    <xf numFmtId="166" fontId="3" fillId="0" borderId="0" xfId="0" applyNumberFormat="1" applyFont="1" applyAlignment="1">
      <alignment vertical="top" wrapText="1"/>
    </xf>
    <xf numFmtId="0" fontId="1" fillId="0" borderId="10" xfId="58" applyFont="1" applyFill="1" applyBorder="1" applyAlignment="1">
      <alignment horizontal="left" vertical="top" wrapText="1"/>
      <protection/>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9" fontId="3" fillId="0" borderId="0" xfId="0" applyNumberFormat="1" applyFont="1" applyFill="1" applyBorder="1" applyAlignment="1">
      <alignment horizontal="center" vertical="top" wrapText="1"/>
    </xf>
    <xf numFmtId="0" fontId="3" fillId="0" borderId="10" xfId="0" applyFont="1" applyBorder="1" applyAlignment="1">
      <alignment vertical="top" wrapText="1"/>
    </xf>
    <xf numFmtId="165" fontId="3" fillId="0" borderId="0" xfId="0" applyNumberFormat="1" applyFont="1" applyAlignment="1">
      <alignment vertical="top"/>
    </xf>
    <xf numFmtId="0" fontId="3" fillId="0" borderId="0" xfId="0" applyFont="1" applyBorder="1" applyAlignment="1">
      <alignment vertical="top" wrapText="1"/>
    </xf>
    <xf numFmtId="14" fontId="3" fillId="0" borderId="0" xfId="0" applyNumberFormat="1" applyFont="1" applyAlignment="1">
      <alignment horizontal="left" vertical="top" wrapText="1"/>
    </xf>
    <xf numFmtId="0" fontId="3" fillId="0" borderId="0" xfId="0" applyFont="1" applyBorder="1" applyAlignment="1">
      <alignment horizontal="right" vertical="top" wrapText="1"/>
    </xf>
    <xf numFmtId="166" fontId="3" fillId="0" borderId="0" xfId="0" applyNumberFormat="1" applyFont="1" applyBorder="1" applyAlignment="1">
      <alignment horizontal="right" vertical="top" wrapText="1"/>
    </xf>
    <xf numFmtId="1" fontId="3" fillId="0" borderId="0" xfId="0" applyNumberFormat="1" applyFont="1" applyAlignment="1">
      <alignment vertical="top" wrapText="1"/>
    </xf>
    <xf numFmtId="0" fontId="3" fillId="0" borderId="0" xfId="0" applyFont="1" applyFill="1" applyBorder="1" applyAlignment="1">
      <alignment vertical="top" wrapText="1"/>
    </xf>
    <xf numFmtId="167" fontId="3" fillId="0" borderId="0" xfId="0" applyNumberFormat="1" applyFont="1" applyAlignment="1">
      <alignment vertical="top"/>
    </xf>
    <xf numFmtId="167" fontId="3" fillId="0" borderId="10" xfId="0" applyNumberFormat="1" applyFont="1" applyBorder="1" applyAlignment="1">
      <alignment horizontal="center" vertical="top" wrapText="1"/>
    </xf>
    <xf numFmtId="167" fontId="3" fillId="0" borderId="0" xfId="0" applyNumberFormat="1" applyFont="1" applyAlignment="1">
      <alignment horizontal="center" vertical="top" wrapText="1"/>
    </xf>
    <xf numFmtId="165" fontId="3" fillId="0" borderId="0" xfId="0" applyNumberFormat="1" applyFont="1" applyAlignment="1">
      <alignment vertical="top" wrapText="1"/>
    </xf>
    <xf numFmtId="167" fontId="3" fillId="0" borderId="0" xfId="0" applyNumberFormat="1" applyFont="1" applyAlignment="1">
      <alignment vertical="top" wrapText="1"/>
    </xf>
    <xf numFmtId="9" fontId="3" fillId="0" borderId="0" xfId="0" applyNumberFormat="1" applyFont="1" applyAlignment="1">
      <alignment vertical="top" wrapText="1"/>
    </xf>
    <xf numFmtId="164" fontId="3" fillId="0" borderId="0" xfId="0" applyNumberFormat="1" applyFont="1" applyAlignment="1">
      <alignment vertical="top" wrapText="1"/>
    </xf>
    <xf numFmtId="164" fontId="3" fillId="0" borderId="0" xfId="0" applyNumberFormat="1" applyFont="1" applyBorder="1" applyAlignment="1">
      <alignment vertical="top" wrapText="1"/>
    </xf>
    <xf numFmtId="11" fontId="5" fillId="0" borderId="10" xfId="0" applyNumberFormat="1" applyFont="1" applyBorder="1" applyAlignment="1">
      <alignment horizontal="center" vertical="top" wrapText="1"/>
    </xf>
    <xf numFmtId="164" fontId="3" fillId="0" borderId="0" xfId="0" applyNumberFormat="1" applyFont="1" applyAlignment="1">
      <alignment vertical="top"/>
    </xf>
    <xf numFmtId="164" fontId="5" fillId="0" borderId="10" xfId="0" applyNumberFormat="1" applyFont="1" applyBorder="1" applyAlignment="1">
      <alignment horizontal="center" vertical="top" wrapText="1"/>
    </xf>
    <xf numFmtId="164" fontId="3" fillId="0" borderId="0" xfId="0" applyNumberFormat="1" applyFont="1" applyAlignment="1">
      <alignment horizontal="center" vertical="top" wrapText="1"/>
    </xf>
    <xf numFmtId="164" fontId="3" fillId="0" borderId="10" xfId="0" applyNumberFormat="1" applyFont="1" applyBorder="1" applyAlignment="1">
      <alignment horizontal="center" vertical="top" wrapText="1"/>
    </xf>
    <xf numFmtId="167" fontId="5" fillId="0" borderId="10" xfId="0" applyNumberFormat="1" applyFont="1" applyBorder="1" applyAlignment="1">
      <alignment horizontal="center" vertical="top" wrapText="1"/>
    </xf>
    <xf numFmtId="17" fontId="3" fillId="0" borderId="0" xfId="0" applyNumberFormat="1" applyFont="1" applyAlignment="1">
      <alignment horizontal="center" vertical="top"/>
    </xf>
    <xf numFmtId="17" fontId="3" fillId="0" borderId="10" xfId="0" applyNumberFormat="1" applyFont="1" applyBorder="1" applyAlignment="1">
      <alignment horizontal="center" vertical="top"/>
    </xf>
    <xf numFmtId="0" fontId="3" fillId="0" borderId="0" xfId="56" applyFont="1" applyAlignment="1">
      <alignment vertical="top"/>
      <protection/>
    </xf>
    <xf numFmtId="0" fontId="3" fillId="0" borderId="0" xfId="56" applyFont="1" applyAlignment="1">
      <alignment vertical="top" wrapText="1"/>
      <protection/>
    </xf>
    <xf numFmtId="1" fontId="3" fillId="0" borderId="0" xfId="56" applyNumberFormat="1" applyFont="1" applyAlignment="1">
      <alignment vertical="top"/>
      <protection/>
    </xf>
    <xf numFmtId="11" fontId="3" fillId="0" borderId="0" xfId="56" applyNumberFormat="1" applyFont="1" applyAlignment="1">
      <alignment horizontal="center" vertical="top"/>
      <protection/>
    </xf>
    <xf numFmtId="11" fontId="3" fillId="0" borderId="0" xfId="56" applyNumberFormat="1" applyFont="1" applyAlignment="1">
      <alignment vertical="top"/>
      <protection/>
    </xf>
    <xf numFmtId="167" fontId="3" fillId="0" borderId="0" xfId="56" applyNumberFormat="1" applyFont="1" applyAlignment="1">
      <alignment vertical="top"/>
      <protection/>
    </xf>
    <xf numFmtId="164" fontId="3" fillId="0" borderId="0" xfId="56" applyNumberFormat="1" applyFont="1" applyAlignment="1">
      <alignment vertical="top"/>
      <protection/>
    </xf>
    <xf numFmtId="165" fontId="3" fillId="0" borderId="0" xfId="56" applyNumberFormat="1" applyFont="1" applyAlignment="1">
      <alignment vertical="top"/>
      <protection/>
    </xf>
    <xf numFmtId="168" fontId="3" fillId="0" borderId="0" xfId="56" applyNumberFormat="1" applyFont="1" applyAlignment="1">
      <alignment horizontal="center" vertical="top"/>
      <protection/>
    </xf>
    <xf numFmtId="0" fontId="3" fillId="0" borderId="0" xfId="56" applyFont="1" applyAlignment="1">
      <alignment horizontal="center" vertical="top"/>
      <protection/>
    </xf>
    <xf numFmtId="0" fontId="4" fillId="0" borderId="0" xfId="56" applyFont="1" applyAlignment="1">
      <alignment horizontal="center" vertical="top"/>
      <protection/>
    </xf>
    <xf numFmtId="1" fontId="3" fillId="0" borderId="0" xfId="56" applyNumberFormat="1" applyFont="1" applyAlignment="1">
      <alignment horizontal="center" vertical="top"/>
      <protection/>
    </xf>
    <xf numFmtId="167" fontId="3" fillId="0" borderId="0" xfId="56" applyNumberFormat="1" applyFont="1" applyAlignment="1">
      <alignment horizontal="center" vertical="top"/>
      <protection/>
    </xf>
    <xf numFmtId="164" fontId="3" fillId="0" borderId="0" xfId="56" applyNumberFormat="1" applyFont="1" applyAlignment="1">
      <alignment horizontal="center" vertical="top"/>
      <protection/>
    </xf>
    <xf numFmtId="165" fontId="3" fillId="0" borderId="0" xfId="56" applyNumberFormat="1" applyFont="1" applyAlignment="1">
      <alignment horizontal="center" vertical="top"/>
      <protection/>
    </xf>
    <xf numFmtId="169" fontId="3" fillId="0" borderId="0" xfId="0" applyNumberFormat="1" applyFont="1" applyBorder="1" applyAlignment="1">
      <alignment horizontal="center" vertical="top" wrapText="1"/>
    </xf>
    <xf numFmtId="0" fontId="3" fillId="0" borderId="0" xfId="56" applyFont="1" applyAlignment="1">
      <alignment horizontal="center" vertical="top" wrapText="1"/>
      <protection/>
    </xf>
    <xf numFmtId="0" fontId="7" fillId="0" borderId="0" xfId="56" applyFont="1" applyAlignment="1">
      <alignment vertical="top"/>
      <protection/>
    </xf>
    <xf numFmtId="170" fontId="3" fillId="0" borderId="0" xfId="56" applyNumberFormat="1" applyFont="1" applyAlignment="1">
      <alignment horizontal="center" vertical="top"/>
      <protection/>
    </xf>
    <xf numFmtId="0" fontId="3" fillId="0" borderId="0" xfId="56" applyFont="1" applyAlignment="1">
      <alignment horizontal="center" vertical="top"/>
      <protection/>
    </xf>
    <xf numFmtId="0" fontId="3" fillId="0" borderId="0" xfId="0" applyFont="1" applyAlignment="1">
      <alignment vertical="top" wrapText="1"/>
    </xf>
    <xf numFmtId="0" fontId="0" fillId="0" borderId="0" xfId="0" applyAlignment="1">
      <alignment/>
    </xf>
    <xf numFmtId="0" fontId="3" fillId="0" borderId="0" xfId="56" applyFont="1" applyAlignment="1">
      <alignment horizontal="center" vertical="top" wrapText="1"/>
      <protection/>
    </xf>
    <xf numFmtId="0" fontId="3" fillId="0" borderId="0" xfId="56" applyFont="1" applyAlignment="1">
      <alignment horizontal="center" vertical="top"/>
      <protection/>
    </xf>
    <xf numFmtId="0" fontId="3" fillId="0" borderId="0" xfId="0" applyFont="1" applyFill="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xf>
    <xf numFmtId="0" fontId="3" fillId="0" borderId="11" xfId="0" applyFont="1" applyBorder="1" applyAlignment="1">
      <alignment vertical="top"/>
    </xf>
    <xf numFmtId="0" fontId="0" fillId="0" borderId="0" xfId="0" applyAlignment="1">
      <alignment vertical="top"/>
    </xf>
    <xf numFmtId="0" fontId="9" fillId="0" borderId="12" xfId="59" applyFont="1" applyFill="1" applyBorder="1" applyAlignment="1">
      <alignment vertical="top" wrapText="1"/>
      <protection/>
    </xf>
    <xf numFmtId="11" fontId="9" fillId="0" borderId="12" xfId="59" applyNumberFormat="1" applyFont="1" applyFill="1" applyBorder="1" applyAlignment="1">
      <alignment horizontal="right" vertical="top" wrapText="1"/>
      <protection/>
    </xf>
    <xf numFmtId="165" fontId="9" fillId="0" borderId="12" xfId="59" applyNumberFormat="1" applyFont="1" applyFill="1" applyBorder="1" applyAlignment="1">
      <alignment horizontal="right" vertical="top" wrapText="1"/>
      <protection/>
    </xf>
    <xf numFmtId="165" fontId="3" fillId="0" borderId="0" xfId="0" applyNumberFormat="1" applyFont="1" applyAlignment="1">
      <alignment/>
    </xf>
    <xf numFmtId="165" fontId="0" fillId="0" borderId="0" xfId="0" applyNumberFormat="1" applyAlignment="1">
      <alignment/>
    </xf>
    <xf numFmtId="0" fontId="26" fillId="3" borderId="0" xfId="16" applyAlignment="1">
      <alignment vertical="top"/>
    </xf>
    <xf numFmtId="0" fontId="26" fillId="3" borderId="0" xfId="16" applyAlignment="1">
      <alignment vertical="top" wrapText="1"/>
    </xf>
    <xf numFmtId="165" fontId="26" fillId="3" borderId="0" xfId="16" applyNumberFormat="1" applyAlignment="1">
      <alignment vertical="top"/>
    </xf>
    <xf numFmtId="11" fontId="26" fillId="3" borderId="0" xfId="16" applyNumberFormat="1" applyAlignment="1">
      <alignment vertical="top"/>
    </xf>
    <xf numFmtId="169" fontId="26" fillId="3" borderId="0" xfId="16" applyNumberFormat="1" applyBorder="1" applyAlignment="1">
      <alignment horizontal="center" vertical="top" wrapText="1"/>
    </xf>
    <xf numFmtId="0" fontId="26" fillId="2" borderId="0" xfId="15" applyAlignment="1">
      <alignment vertical="top"/>
    </xf>
    <xf numFmtId="0" fontId="26" fillId="2" borderId="0" xfId="15" applyAlignment="1">
      <alignment vertical="top" wrapText="1"/>
    </xf>
    <xf numFmtId="165" fontId="26" fillId="2" borderId="0" xfId="15" applyNumberFormat="1" applyAlignment="1">
      <alignment vertical="top"/>
    </xf>
    <xf numFmtId="11" fontId="26" fillId="2" borderId="0" xfId="15" applyNumberFormat="1" applyAlignment="1">
      <alignment vertical="top"/>
    </xf>
    <xf numFmtId="169" fontId="26" fillId="2" borderId="0" xfId="15" applyNumberFormat="1" applyBorder="1" applyAlignment="1">
      <alignment horizontal="center" vertical="top" wrapText="1"/>
    </xf>
    <xf numFmtId="0" fontId="26" fillId="4" borderId="0" xfId="17" applyAlignment="1">
      <alignment vertical="top"/>
    </xf>
    <xf numFmtId="0" fontId="26" fillId="4" borderId="0" xfId="17" applyAlignment="1">
      <alignment vertical="top" wrapText="1"/>
    </xf>
    <xf numFmtId="11" fontId="26" fillId="4" borderId="0" xfId="17" applyNumberFormat="1" applyAlignment="1">
      <alignment vertical="top"/>
    </xf>
    <xf numFmtId="165" fontId="26" fillId="4" borderId="0" xfId="17" applyNumberFormat="1" applyAlignment="1">
      <alignment vertical="top"/>
    </xf>
    <xf numFmtId="169" fontId="26" fillId="4" borderId="0" xfId="17" applyNumberFormat="1" applyBorder="1" applyAlignment="1">
      <alignment horizontal="center" vertical="top" wrapText="1"/>
    </xf>
    <xf numFmtId="0" fontId="26" fillId="5" borderId="0" xfId="18" applyAlignment="1">
      <alignment vertical="top"/>
    </xf>
    <xf numFmtId="0" fontId="26" fillId="5" borderId="0" xfId="18" applyAlignment="1">
      <alignment vertical="top" wrapText="1"/>
    </xf>
    <xf numFmtId="11" fontId="26" fillId="5" borderId="0" xfId="18" applyNumberFormat="1" applyAlignment="1">
      <alignment vertical="top"/>
    </xf>
    <xf numFmtId="165" fontId="26" fillId="5" borderId="0" xfId="18" applyNumberFormat="1" applyAlignment="1">
      <alignment vertical="top"/>
    </xf>
    <xf numFmtId="169" fontId="26" fillId="5" borderId="0" xfId="18" applyNumberFormat="1" applyBorder="1" applyAlignment="1">
      <alignment horizontal="center" vertical="top" wrapText="1"/>
    </xf>
    <xf numFmtId="0" fontId="26" fillId="6" borderId="0" xfId="19" applyAlignment="1">
      <alignment vertical="top"/>
    </xf>
    <xf numFmtId="0" fontId="26" fillId="6" borderId="0" xfId="19" applyAlignment="1">
      <alignment vertical="top" wrapText="1"/>
    </xf>
    <xf numFmtId="11" fontId="26" fillId="6" borderId="0" xfId="19" applyNumberFormat="1" applyAlignment="1">
      <alignment vertical="top"/>
    </xf>
    <xf numFmtId="165" fontId="26" fillId="6" borderId="0" xfId="19" applyNumberFormat="1" applyAlignment="1">
      <alignment vertical="top"/>
    </xf>
    <xf numFmtId="169" fontId="26" fillId="6" borderId="0" xfId="19" applyNumberFormat="1" applyBorder="1" applyAlignment="1">
      <alignment horizontal="center" vertical="top" wrapText="1"/>
    </xf>
    <xf numFmtId="0" fontId="4" fillId="0" borderId="0" xfId="0" applyFont="1" applyAlignment="1">
      <alignment/>
    </xf>
    <xf numFmtId="0" fontId="45" fillId="31" borderId="0" xfId="54" applyFont="1" applyAlignment="1">
      <alignment/>
    </xf>
    <xf numFmtId="0" fontId="45" fillId="31" borderId="0" xfId="54" applyFont="1" applyAlignment="1">
      <alignment horizontal="right" vertical="top" wrapText="1"/>
    </xf>
    <xf numFmtId="0" fontId="45" fillId="31" borderId="0" xfId="54" applyFont="1" applyAlignment="1">
      <alignment horizontal="left" vertical="top" wrapText="1"/>
    </xf>
    <xf numFmtId="165" fontId="45" fillId="31" borderId="0" xfId="54" applyNumberFormat="1" applyFont="1" applyAlignment="1">
      <alignment horizontal="right" vertical="top" wrapText="1"/>
    </xf>
    <xf numFmtId="0" fontId="26" fillId="2" borderId="0" xfId="15" applyBorder="1" applyAlignment="1">
      <alignment vertical="top" wrapText="1"/>
    </xf>
    <xf numFmtId="1" fontId="26" fillId="2" borderId="0" xfId="15" applyNumberFormat="1" applyBorder="1" applyAlignment="1">
      <alignment horizontal="left" vertical="top" wrapText="1"/>
    </xf>
    <xf numFmtId="0" fontId="26" fillId="2" borderId="0" xfId="15" applyBorder="1" applyAlignment="1">
      <alignment horizontal="center" vertical="top"/>
    </xf>
    <xf numFmtId="1" fontId="26" fillId="2" borderId="0" xfId="15" applyNumberFormat="1" applyBorder="1" applyAlignment="1">
      <alignment horizontal="center" vertical="top"/>
    </xf>
    <xf numFmtId="11" fontId="26" fillId="2" borderId="0" xfId="15" applyNumberFormat="1" applyBorder="1" applyAlignment="1">
      <alignment horizontal="center" vertical="top"/>
    </xf>
    <xf numFmtId="0" fontId="26" fillId="2" borderId="0" xfId="15" applyBorder="1" applyAlignment="1">
      <alignment horizontal="center" vertical="top" wrapText="1"/>
    </xf>
    <xf numFmtId="11" fontId="26" fillId="2" borderId="0" xfId="15" applyNumberFormat="1" applyBorder="1" applyAlignment="1">
      <alignment horizontal="center" vertical="top" wrapText="1"/>
    </xf>
    <xf numFmtId="167" fontId="26" fillId="2" borderId="0" xfId="15" applyNumberFormat="1" applyBorder="1" applyAlignment="1">
      <alignment horizontal="center" vertical="top" wrapText="1"/>
    </xf>
    <xf numFmtId="164" fontId="26" fillId="2" borderId="0" xfId="15" applyNumberFormat="1" applyBorder="1" applyAlignment="1">
      <alignment horizontal="center" vertical="top"/>
    </xf>
    <xf numFmtId="165" fontId="26" fillId="2" borderId="0" xfId="15" applyNumberFormat="1" applyBorder="1" applyAlignment="1">
      <alignment horizontal="center" vertical="top"/>
    </xf>
    <xf numFmtId="11" fontId="26" fillId="2" borderId="0" xfId="15" applyNumberFormat="1" applyAlignment="1">
      <alignment horizontal="center" vertical="top"/>
    </xf>
    <xf numFmtId="170" fontId="26" fillId="2" borderId="0" xfId="15" applyNumberFormat="1" applyAlignment="1">
      <alignment horizontal="center" vertical="top"/>
    </xf>
    <xf numFmtId="0" fontId="26" fillId="2" borderId="0" xfId="15" applyAlignment="1">
      <alignment horizontal="center" vertical="top"/>
    </xf>
    <xf numFmtId="167" fontId="26" fillId="2" borderId="0" xfId="15" applyNumberFormat="1" applyBorder="1" applyAlignment="1">
      <alignment horizontal="center" vertical="top"/>
    </xf>
    <xf numFmtId="0" fontId="26" fillId="2" borderId="0" xfId="15" applyBorder="1" applyAlignment="1">
      <alignment vertical="top"/>
    </xf>
    <xf numFmtId="14" fontId="26" fillId="2" borderId="0" xfId="15" applyNumberFormat="1" applyAlignment="1">
      <alignment vertical="top"/>
    </xf>
    <xf numFmtId="1" fontId="26" fillId="2" borderId="0" xfId="15" applyNumberFormat="1" applyBorder="1" applyAlignment="1">
      <alignment vertical="top"/>
    </xf>
    <xf numFmtId="0" fontId="26" fillId="3" borderId="0" xfId="16" applyBorder="1" applyAlignment="1">
      <alignment vertical="top"/>
    </xf>
    <xf numFmtId="1" fontId="26" fillId="3" borderId="0" xfId="16" applyNumberFormat="1" applyBorder="1" applyAlignment="1">
      <alignment horizontal="left" vertical="top" wrapText="1"/>
    </xf>
    <xf numFmtId="0" fontId="26" fillId="3" borderId="0" xfId="16" applyBorder="1" applyAlignment="1">
      <alignment horizontal="center" vertical="top"/>
    </xf>
    <xf numFmtId="1" fontId="26" fillId="3" borderId="0" xfId="16" applyNumberFormat="1" applyBorder="1" applyAlignment="1">
      <alignment horizontal="center" vertical="top"/>
    </xf>
    <xf numFmtId="11" fontId="26" fillId="3" borderId="0" xfId="16" applyNumberFormat="1" applyBorder="1" applyAlignment="1">
      <alignment horizontal="center" vertical="top"/>
    </xf>
    <xf numFmtId="0" fontId="26" fillId="3" borderId="0" xfId="16" applyBorder="1" applyAlignment="1">
      <alignment horizontal="center" vertical="top" wrapText="1"/>
    </xf>
    <xf numFmtId="11" fontId="26" fillId="3" borderId="0" xfId="16" applyNumberFormat="1" applyBorder="1" applyAlignment="1">
      <alignment horizontal="center" vertical="top" wrapText="1"/>
    </xf>
    <xf numFmtId="167" fontId="26" fillId="3" borderId="0" xfId="16" applyNumberFormat="1" applyBorder="1" applyAlignment="1">
      <alignment horizontal="center" vertical="top" wrapText="1"/>
    </xf>
    <xf numFmtId="164" fontId="26" fillId="3" borderId="0" xfId="16" applyNumberFormat="1" applyBorder="1" applyAlignment="1">
      <alignment horizontal="center" vertical="top"/>
    </xf>
    <xf numFmtId="165" fontId="26" fillId="3" borderId="0" xfId="16" applyNumberFormat="1" applyBorder="1" applyAlignment="1">
      <alignment horizontal="center" vertical="top"/>
    </xf>
    <xf numFmtId="11" fontId="26" fillId="3" borderId="0" xfId="16" applyNumberFormat="1" applyAlignment="1">
      <alignment horizontal="center" vertical="top"/>
    </xf>
    <xf numFmtId="170" fontId="26" fillId="3" borderId="0" xfId="16" applyNumberFormat="1" applyAlignment="1">
      <alignment horizontal="center" vertical="top"/>
    </xf>
    <xf numFmtId="0" fontId="26" fillId="3" borderId="0" xfId="16" applyAlignment="1">
      <alignment horizontal="center" vertical="top"/>
    </xf>
    <xf numFmtId="0" fontId="26" fillId="3" borderId="0" xfId="16" applyBorder="1" applyAlignment="1">
      <alignment vertical="top" wrapText="1"/>
    </xf>
    <xf numFmtId="167" fontId="26" fillId="3" borderId="0" xfId="16" applyNumberFormat="1" applyBorder="1" applyAlignment="1">
      <alignment horizontal="center" vertical="top"/>
    </xf>
    <xf numFmtId="14" fontId="26" fillId="3" borderId="0" xfId="16" applyNumberFormat="1" applyAlignment="1">
      <alignment vertical="top"/>
    </xf>
    <xf numFmtId="0" fontId="26" fillId="4" borderId="0" xfId="17" applyBorder="1" applyAlignment="1">
      <alignment vertical="top" wrapText="1"/>
    </xf>
    <xf numFmtId="1" fontId="26" fillId="4" borderId="0" xfId="17" applyNumberFormat="1" applyBorder="1" applyAlignment="1">
      <alignment horizontal="left" vertical="top" wrapText="1"/>
    </xf>
    <xf numFmtId="0" fontId="26" fillId="4" borderId="0" xfId="17" applyBorder="1" applyAlignment="1">
      <alignment horizontal="center" vertical="top"/>
    </xf>
    <xf numFmtId="1" fontId="26" fillId="4" borderId="0" xfId="17" applyNumberFormat="1" applyBorder="1" applyAlignment="1">
      <alignment horizontal="center" vertical="top"/>
    </xf>
    <xf numFmtId="11" fontId="26" fillId="4" borderId="0" xfId="17" applyNumberFormat="1" applyBorder="1" applyAlignment="1">
      <alignment horizontal="center" vertical="top"/>
    </xf>
    <xf numFmtId="0" fontId="26" fillId="4" borderId="0" xfId="17" applyBorder="1" applyAlignment="1">
      <alignment horizontal="center" vertical="top" wrapText="1"/>
    </xf>
    <xf numFmtId="11" fontId="26" fillId="4" borderId="0" xfId="17" applyNumberFormat="1" applyBorder="1" applyAlignment="1">
      <alignment horizontal="center" vertical="top" wrapText="1"/>
    </xf>
    <xf numFmtId="167" fontId="26" fillId="4" borderId="0" xfId="17" applyNumberFormat="1" applyBorder="1" applyAlignment="1">
      <alignment horizontal="center" vertical="top" wrapText="1"/>
    </xf>
    <xf numFmtId="164" fontId="26" fillId="4" borderId="0" xfId="17" applyNumberFormat="1" applyBorder="1" applyAlignment="1">
      <alignment horizontal="center" vertical="top"/>
    </xf>
    <xf numFmtId="165" fontId="26" fillId="4" borderId="0" xfId="17" applyNumberFormat="1" applyBorder="1" applyAlignment="1">
      <alignment horizontal="center" vertical="top"/>
    </xf>
    <xf numFmtId="11" fontId="26" fillId="4" borderId="0" xfId="17" applyNumberFormat="1" applyAlignment="1">
      <alignment horizontal="center" vertical="top"/>
    </xf>
    <xf numFmtId="170" fontId="26" fillId="4" borderId="0" xfId="17" applyNumberFormat="1" applyAlignment="1">
      <alignment horizontal="center" vertical="top"/>
    </xf>
    <xf numFmtId="0" fontId="26" fillId="4" borderId="0" xfId="17" applyAlignment="1">
      <alignment horizontal="center" vertical="top"/>
    </xf>
    <xf numFmtId="0" fontId="26" fillId="4" borderId="0" xfId="17" applyAlignment="1">
      <alignment/>
    </xf>
    <xf numFmtId="0" fontId="26" fillId="4" borderId="0" xfId="17" applyBorder="1" applyAlignment="1">
      <alignment vertical="top"/>
    </xf>
    <xf numFmtId="167" fontId="26" fillId="4" borderId="0" xfId="17" applyNumberFormat="1" applyBorder="1" applyAlignment="1">
      <alignment horizontal="center" vertical="top"/>
    </xf>
    <xf numFmtId="0" fontId="26" fillId="5" borderId="0" xfId="18" applyBorder="1" applyAlignment="1">
      <alignment vertical="top"/>
    </xf>
    <xf numFmtId="1" fontId="26" fillId="5" borderId="0" xfId="18" applyNumberFormat="1" applyBorder="1" applyAlignment="1">
      <alignment horizontal="left" vertical="top" wrapText="1"/>
    </xf>
    <xf numFmtId="0" fontId="26" fillId="5" borderId="0" xfId="18" applyBorder="1" applyAlignment="1">
      <alignment horizontal="center" vertical="top"/>
    </xf>
    <xf numFmtId="1" fontId="26" fillId="5" borderId="0" xfId="18" applyNumberFormat="1" applyBorder="1" applyAlignment="1">
      <alignment horizontal="center" vertical="top"/>
    </xf>
    <xf numFmtId="11" fontId="26" fillId="5" borderId="0" xfId="18" applyNumberFormat="1" applyBorder="1" applyAlignment="1">
      <alignment horizontal="center" vertical="top"/>
    </xf>
    <xf numFmtId="0" fontId="26" fillId="5" borderId="0" xfId="18" applyBorder="1" applyAlignment="1">
      <alignment horizontal="center" vertical="top" wrapText="1"/>
    </xf>
    <xf numFmtId="11" fontId="26" fillId="5" borderId="0" xfId="18" applyNumberFormat="1" applyBorder="1" applyAlignment="1">
      <alignment horizontal="center" vertical="top" wrapText="1"/>
    </xf>
    <xf numFmtId="167" fontId="26" fillId="5" borderId="0" xfId="18" applyNumberFormat="1" applyBorder="1" applyAlignment="1">
      <alignment horizontal="center" vertical="top" wrapText="1"/>
    </xf>
    <xf numFmtId="164" fontId="26" fillId="5" borderId="0" xfId="18" applyNumberFormat="1" applyBorder="1" applyAlignment="1">
      <alignment horizontal="center" vertical="top"/>
    </xf>
    <xf numFmtId="165" fontId="26" fillId="5" borderId="0" xfId="18" applyNumberFormat="1" applyBorder="1" applyAlignment="1">
      <alignment horizontal="center" vertical="top"/>
    </xf>
    <xf numFmtId="11" fontId="26" fillId="5" borderId="0" xfId="18" applyNumberFormat="1" applyAlignment="1">
      <alignment horizontal="center" vertical="top"/>
    </xf>
    <xf numFmtId="170" fontId="26" fillId="5" borderId="0" xfId="18" applyNumberFormat="1" applyAlignment="1">
      <alignment horizontal="center" vertical="top"/>
    </xf>
    <xf numFmtId="0" fontId="26" fillId="5" borderId="0" xfId="18" applyAlignment="1">
      <alignment horizontal="center" vertical="top"/>
    </xf>
    <xf numFmtId="0" fontId="26" fillId="5" borderId="0" xfId="18" applyBorder="1" applyAlignment="1">
      <alignment vertical="top" wrapText="1"/>
    </xf>
    <xf numFmtId="167" fontId="26" fillId="5" borderId="0" xfId="18" applyNumberFormat="1" applyBorder="1" applyAlignment="1">
      <alignment horizontal="center" vertical="top"/>
    </xf>
    <xf numFmtId="0" fontId="26" fillId="5" borderId="0" xfId="18" applyBorder="1" applyAlignment="1">
      <alignment horizontal="left" vertical="top" wrapText="1"/>
    </xf>
    <xf numFmtId="0" fontId="26" fillId="6" borderId="0" xfId="19" applyBorder="1" applyAlignment="1">
      <alignment horizontal="left" vertical="top" wrapText="1"/>
    </xf>
    <xf numFmtId="1" fontId="26" fillId="6" borderId="0" xfId="19" applyNumberFormat="1" applyBorder="1" applyAlignment="1">
      <alignment horizontal="left" vertical="top" wrapText="1"/>
    </xf>
    <xf numFmtId="0" fontId="26" fillId="6" borderId="0" xfId="19" applyBorder="1" applyAlignment="1">
      <alignment horizontal="center" vertical="top"/>
    </xf>
    <xf numFmtId="1" fontId="26" fillId="6" borderId="0" xfId="19" applyNumberFormat="1" applyBorder="1" applyAlignment="1">
      <alignment horizontal="center" vertical="top"/>
    </xf>
    <xf numFmtId="11" fontId="26" fillId="6" borderId="0" xfId="19" applyNumberFormat="1" applyBorder="1" applyAlignment="1">
      <alignment horizontal="center" vertical="top"/>
    </xf>
    <xf numFmtId="0" fontId="26" fillId="6" borderId="0" xfId="19" applyBorder="1" applyAlignment="1">
      <alignment horizontal="center" vertical="top" wrapText="1"/>
    </xf>
    <xf numFmtId="11" fontId="26" fillId="6" borderId="0" xfId="19" applyNumberFormat="1" applyBorder="1" applyAlignment="1">
      <alignment horizontal="center" vertical="top" wrapText="1"/>
    </xf>
    <xf numFmtId="167" fontId="26" fillId="6" borderId="0" xfId="19" applyNumberFormat="1" applyBorder="1" applyAlignment="1">
      <alignment horizontal="center" vertical="top" wrapText="1"/>
    </xf>
    <xf numFmtId="164" fontId="26" fillId="6" borderId="0" xfId="19" applyNumberFormat="1" applyBorder="1" applyAlignment="1">
      <alignment horizontal="center" vertical="top"/>
    </xf>
    <xf numFmtId="165" fontId="26" fillId="6" borderId="0" xfId="19" applyNumberFormat="1" applyBorder="1" applyAlignment="1">
      <alignment horizontal="center" vertical="top"/>
    </xf>
    <xf numFmtId="11" fontId="26" fillId="6" borderId="0" xfId="19" applyNumberFormat="1" applyAlignment="1">
      <alignment horizontal="center" vertical="top"/>
    </xf>
    <xf numFmtId="170" fontId="26" fillId="6" borderId="0" xfId="19" applyNumberFormat="1" applyAlignment="1">
      <alignment horizontal="center" vertical="top"/>
    </xf>
    <xf numFmtId="0" fontId="26" fillId="6" borderId="0" xfId="19" applyAlignment="1">
      <alignment horizontal="center" vertical="top"/>
    </xf>
    <xf numFmtId="0" fontId="26" fillId="6" borderId="0" xfId="19" applyBorder="1" applyAlignment="1">
      <alignment vertical="top" wrapText="1"/>
    </xf>
    <xf numFmtId="0" fontId="26" fillId="6" borderId="0" xfId="19" applyBorder="1" applyAlignment="1">
      <alignment vertical="top"/>
    </xf>
    <xf numFmtId="167" fontId="26" fillId="6" borderId="0" xfId="19" applyNumberFormat="1" applyBorder="1" applyAlignment="1">
      <alignment horizontal="center" vertical="top"/>
    </xf>
    <xf numFmtId="0" fontId="26" fillId="7" borderId="0" xfId="20" applyBorder="1" applyAlignment="1">
      <alignment vertical="top"/>
    </xf>
    <xf numFmtId="1" fontId="26" fillId="7" borderId="0" xfId="20" applyNumberFormat="1" applyBorder="1" applyAlignment="1">
      <alignment horizontal="left" vertical="top" wrapText="1"/>
    </xf>
    <xf numFmtId="0" fontId="26" fillId="7" borderId="0" xfId="20" applyBorder="1" applyAlignment="1">
      <alignment horizontal="center" vertical="top"/>
    </xf>
    <xf numFmtId="1" fontId="26" fillId="7" borderId="0" xfId="20" applyNumberFormat="1" applyBorder="1" applyAlignment="1">
      <alignment horizontal="center" vertical="top"/>
    </xf>
    <xf numFmtId="11" fontId="26" fillId="7" borderId="0" xfId="20" applyNumberFormat="1" applyBorder="1" applyAlignment="1">
      <alignment horizontal="center" vertical="top"/>
    </xf>
    <xf numFmtId="0" fontId="26" fillId="7" borderId="0" xfId="20" applyBorder="1" applyAlignment="1">
      <alignment horizontal="center" vertical="top" wrapText="1"/>
    </xf>
    <xf numFmtId="11" fontId="26" fillId="7" borderId="0" xfId="20" applyNumberFormat="1" applyBorder="1" applyAlignment="1">
      <alignment horizontal="center" vertical="top" wrapText="1"/>
    </xf>
    <xf numFmtId="167" fontId="26" fillId="7" borderId="0" xfId="20" applyNumberFormat="1" applyBorder="1" applyAlignment="1">
      <alignment horizontal="center" vertical="top" wrapText="1"/>
    </xf>
    <xf numFmtId="164" fontId="26" fillId="7" borderId="0" xfId="20" applyNumberFormat="1" applyBorder="1" applyAlignment="1">
      <alignment horizontal="center" vertical="top"/>
    </xf>
    <xf numFmtId="165" fontId="26" fillId="7" borderId="0" xfId="20" applyNumberFormat="1" applyBorder="1" applyAlignment="1">
      <alignment horizontal="center" vertical="top"/>
    </xf>
    <xf numFmtId="0" fontId="26" fillId="7" borderId="0" xfId="20" applyAlignment="1">
      <alignment vertical="top"/>
    </xf>
    <xf numFmtId="11" fontId="26" fillId="7" borderId="0" xfId="20" applyNumberFormat="1" applyAlignment="1">
      <alignment horizontal="center" vertical="top"/>
    </xf>
    <xf numFmtId="170" fontId="26" fillId="7" borderId="0" xfId="20" applyNumberFormat="1" applyAlignment="1">
      <alignment horizontal="center" vertical="top"/>
    </xf>
    <xf numFmtId="0" fontId="26" fillId="7" borderId="0" xfId="20" applyAlignment="1">
      <alignment horizontal="center" vertical="top"/>
    </xf>
    <xf numFmtId="0" fontId="26" fillId="7" borderId="0" xfId="20" applyBorder="1" applyAlignment="1">
      <alignment vertical="top" wrapText="1"/>
    </xf>
    <xf numFmtId="0" fontId="26" fillId="2" borderId="0" xfId="15" applyNumberFormat="1" applyBorder="1" applyAlignment="1">
      <alignment horizontal="center" vertical="top"/>
    </xf>
    <xf numFmtId="1" fontId="26" fillId="5" borderId="0" xfId="18" applyNumberFormat="1" applyBorder="1" applyAlignment="1">
      <alignment horizontal="center" vertical="top" wrapText="1"/>
    </xf>
    <xf numFmtId="0" fontId="45" fillId="31" borderId="0" xfId="54" applyFont="1" applyAlignment="1">
      <alignment horizontal="center" vertical="top"/>
    </xf>
    <xf numFmtId="170" fontId="45" fillId="31" borderId="0" xfId="54" applyNumberFormat="1" applyFont="1" applyAlignment="1">
      <alignment horizontal="center" vertical="top"/>
    </xf>
    <xf numFmtId="1" fontId="45" fillId="31" borderId="10" xfId="54" applyNumberFormat="1" applyFont="1" applyBorder="1" applyAlignment="1">
      <alignment horizontal="center" vertical="top" wrapText="1"/>
    </xf>
    <xf numFmtId="11" fontId="45" fillId="31" borderId="10" xfId="54" applyNumberFormat="1" applyFont="1" applyBorder="1" applyAlignment="1">
      <alignment horizontal="center" vertical="top" wrapText="1"/>
    </xf>
    <xf numFmtId="0" fontId="45" fillId="31" borderId="10" xfId="54" applyFont="1" applyBorder="1" applyAlignment="1">
      <alignment horizontal="center" vertical="top" wrapText="1"/>
    </xf>
    <xf numFmtId="167" fontId="45" fillId="31" borderId="10" xfId="54" applyNumberFormat="1" applyFont="1" applyBorder="1" applyAlignment="1">
      <alignment horizontal="center" vertical="top" wrapText="1"/>
    </xf>
    <xf numFmtId="164" fontId="45" fillId="31" borderId="10" xfId="54" applyNumberFormat="1" applyFont="1" applyBorder="1" applyAlignment="1">
      <alignment horizontal="center" vertical="top" wrapText="1"/>
    </xf>
    <xf numFmtId="165" fontId="45" fillId="31" borderId="10" xfId="54" applyNumberFormat="1" applyFont="1" applyBorder="1" applyAlignment="1">
      <alignment horizontal="center" vertical="top" wrapText="1"/>
    </xf>
    <xf numFmtId="0" fontId="45" fillId="31" borderId="0" xfId="54" applyFont="1" applyBorder="1" applyAlignment="1">
      <alignment horizontal="center" vertical="top" wrapText="1"/>
    </xf>
    <xf numFmtId="9" fontId="45" fillId="31" borderId="0" xfId="54" applyNumberFormat="1" applyFont="1" applyBorder="1" applyAlignment="1">
      <alignment horizontal="center" vertical="top" wrapText="1"/>
    </xf>
    <xf numFmtId="170" fontId="45" fillId="31" borderId="0" xfId="54" applyNumberFormat="1" applyFont="1" applyAlignment="1">
      <alignment horizontal="center" vertical="top" wrapText="1"/>
    </xf>
    <xf numFmtId="0" fontId="4" fillId="0" borderId="0" xfId="56" applyFont="1" applyAlignment="1">
      <alignment vertical="top"/>
      <protection/>
    </xf>
    <xf numFmtId="0" fontId="4" fillId="0" borderId="0" xfId="0" applyFont="1" applyAlignment="1">
      <alignment vertical="top"/>
    </xf>
    <xf numFmtId="2" fontId="45" fillId="31" borderId="10" xfId="54" applyNumberFormat="1" applyFont="1" applyBorder="1" applyAlignment="1">
      <alignment horizontal="center" vertical="top" wrapText="1"/>
    </xf>
    <xf numFmtId="0" fontId="26" fillId="5" borderId="13" xfId="18" applyBorder="1" applyAlignment="1">
      <alignment vertical="top" wrapText="1"/>
    </xf>
    <xf numFmtId="0" fontId="26" fillId="5" borderId="10" xfId="18" applyBorder="1" applyAlignment="1">
      <alignment vertical="top" wrapText="1"/>
    </xf>
    <xf numFmtId="0" fontId="26" fillId="5" borderId="10" xfId="18" applyBorder="1" applyAlignment="1">
      <alignment horizontal="center" vertical="top" wrapText="1"/>
    </xf>
    <xf numFmtId="1" fontId="26" fillId="5" borderId="10" xfId="18" applyNumberFormat="1" applyBorder="1" applyAlignment="1">
      <alignment horizontal="center" vertical="top"/>
    </xf>
    <xf numFmtId="11" fontId="26" fillId="5" borderId="10" xfId="18" applyNumberFormat="1" applyBorder="1" applyAlignment="1">
      <alignment horizontal="center" vertical="top"/>
    </xf>
    <xf numFmtId="167" fontId="26" fillId="5" borderId="10" xfId="18" applyNumberFormat="1" applyBorder="1" applyAlignment="1">
      <alignment horizontal="center" vertical="top"/>
    </xf>
    <xf numFmtId="164" fontId="26" fillId="5" borderId="10" xfId="18" applyNumberFormat="1" applyBorder="1" applyAlignment="1">
      <alignment horizontal="center" vertical="top"/>
    </xf>
    <xf numFmtId="165" fontId="26" fillId="5" borderId="10" xfId="18" applyNumberFormat="1" applyBorder="1" applyAlignment="1">
      <alignment horizontal="center" vertical="top"/>
    </xf>
    <xf numFmtId="0" fontId="26" fillId="5" borderId="10" xfId="18" applyBorder="1" applyAlignment="1">
      <alignment vertical="top"/>
    </xf>
    <xf numFmtId="169" fontId="26" fillId="2" borderId="14" xfId="15" applyNumberFormat="1" applyBorder="1" applyAlignment="1">
      <alignment horizontal="center" vertical="top"/>
    </xf>
    <xf numFmtId="169" fontId="26" fillId="3" borderId="14" xfId="16" applyNumberFormat="1" applyBorder="1" applyAlignment="1">
      <alignment horizontal="center" vertical="top"/>
    </xf>
    <xf numFmtId="169" fontId="26" fillId="4" borderId="14" xfId="17" applyNumberFormat="1" applyBorder="1" applyAlignment="1">
      <alignment horizontal="center" vertical="top"/>
    </xf>
    <xf numFmtId="169" fontId="26" fillId="5" borderId="14" xfId="18" applyNumberFormat="1" applyBorder="1" applyAlignment="1">
      <alignment horizontal="center" vertical="top"/>
    </xf>
    <xf numFmtId="169" fontId="26" fillId="6" borderId="14" xfId="19" applyNumberFormat="1" applyBorder="1" applyAlignment="1">
      <alignment horizontal="center" vertical="top"/>
    </xf>
    <xf numFmtId="169" fontId="26" fillId="7" borderId="14" xfId="20" applyNumberFormat="1" applyBorder="1" applyAlignment="1">
      <alignment horizontal="center" vertical="top"/>
    </xf>
    <xf numFmtId="169" fontId="26" fillId="5" borderId="15" xfId="18" applyNumberFormat="1" applyBorder="1" applyAlignment="1">
      <alignment horizontal="center" vertical="top"/>
    </xf>
    <xf numFmtId="0" fontId="45" fillId="31" borderId="0" xfId="54" applyFont="1" applyAlignment="1">
      <alignment horizontal="center" vertical="top" wrapText="1"/>
    </xf>
    <xf numFmtId="0" fontId="45" fillId="31" borderId="0" xfId="54" applyFont="1" applyAlignment="1">
      <alignment horizontal="center" vertical="top"/>
    </xf>
    <xf numFmtId="0" fontId="26" fillId="2" borderId="16" xfId="15" applyBorder="1" applyAlignment="1">
      <alignment vertical="top" textRotation="90" wrapText="1"/>
    </xf>
    <xf numFmtId="0" fontId="26" fillId="2" borderId="17" xfId="15" applyBorder="1" applyAlignment="1">
      <alignment vertical="top" textRotation="90" wrapText="1"/>
    </xf>
    <xf numFmtId="0" fontId="26" fillId="2" borderId="18" xfId="15" applyBorder="1" applyAlignment="1">
      <alignment vertical="top" textRotation="90" wrapText="1"/>
    </xf>
    <xf numFmtId="0" fontId="26" fillId="7" borderId="16" xfId="20" applyBorder="1" applyAlignment="1">
      <alignment vertical="top" textRotation="90" wrapText="1"/>
    </xf>
    <xf numFmtId="0" fontId="26" fillId="7" borderId="17" xfId="20" applyBorder="1" applyAlignment="1">
      <alignment vertical="top" textRotation="90" wrapText="1"/>
    </xf>
    <xf numFmtId="0" fontId="26" fillId="7" borderId="18" xfId="20" applyBorder="1" applyAlignment="1">
      <alignment vertical="top" textRotation="90" wrapText="1"/>
    </xf>
    <xf numFmtId="0" fontId="26" fillId="3" borderId="16" xfId="16" applyBorder="1" applyAlignment="1">
      <alignment vertical="top" textRotation="90" wrapText="1"/>
    </xf>
    <xf numFmtId="0" fontId="26" fillId="3" borderId="17" xfId="16" applyBorder="1" applyAlignment="1">
      <alignment vertical="top" textRotation="90" wrapText="1"/>
    </xf>
    <xf numFmtId="0" fontId="26" fillId="3" borderId="18" xfId="16" applyBorder="1" applyAlignment="1">
      <alignment vertical="top" textRotation="90" wrapText="1"/>
    </xf>
    <xf numFmtId="0" fontId="26" fillId="4" borderId="16" xfId="17" applyBorder="1" applyAlignment="1">
      <alignment vertical="top" textRotation="90" wrapText="1"/>
    </xf>
    <xf numFmtId="0" fontId="26" fillId="4" borderId="17" xfId="17" applyBorder="1" applyAlignment="1">
      <alignment vertical="top" textRotation="90" wrapText="1"/>
    </xf>
    <xf numFmtId="0" fontId="26" fillId="4" borderId="18" xfId="17" applyBorder="1" applyAlignment="1">
      <alignment vertical="top" textRotation="90" wrapText="1"/>
    </xf>
    <xf numFmtId="0" fontId="3" fillId="0" borderId="19" xfId="56" applyFont="1" applyBorder="1" applyAlignment="1">
      <alignment vertical="top" wrapText="1"/>
      <protection/>
    </xf>
    <xf numFmtId="0" fontId="0" fillId="0" borderId="0" xfId="56" applyBorder="1">
      <alignment/>
      <protection/>
    </xf>
    <xf numFmtId="0" fontId="0" fillId="0" borderId="14" xfId="56" applyBorder="1">
      <alignment/>
      <protection/>
    </xf>
    <xf numFmtId="0" fontId="26" fillId="6" borderId="16" xfId="19" applyBorder="1" applyAlignment="1">
      <alignment vertical="top" textRotation="90" wrapText="1"/>
    </xf>
    <xf numFmtId="0" fontId="26" fillId="6" borderId="17" xfId="19" applyBorder="1" applyAlignment="1">
      <alignment vertical="top" textRotation="90" wrapText="1"/>
    </xf>
    <xf numFmtId="0" fontId="26" fillId="6" borderId="18" xfId="19" applyBorder="1" applyAlignment="1">
      <alignment vertical="top" textRotation="90" wrapText="1"/>
    </xf>
    <xf numFmtId="0" fontId="26" fillId="5" borderId="16" xfId="18" applyBorder="1" applyAlignment="1">
      <alignment vertical="top" textRotation="90" wrapText="1"/>
    </xf>
    <xf numFmtId="0" fontId="26" fillId="5" borderId="17" xfId="18" applyBorder="1" applyAlignment="1">
      <alignment vertical="top" textRotation="90" wrapText="1"/>
    </xf>
    <xf numFmtId="0" fontId="26" fillId="5" borderId="18" xfId="18" applyBorder="1" applyAlignment="1">
      <alignment vertical="top" textRotation="90" wrapText="1"/>
    </xf>
    <xf numFmtId="0" fontId="3" fillId="0" borderId="13" xfId="56" applyFont="1" applyBorder="1" applyAlignment="1">
      <alignment vertical="top" wrapText="1"/>
      <protection/>
    </xf>
    <xf numFmtId="0" fontId="0" fillId="0" borderId="10" xfId="56" applyBorder="1" applyAlignment="1">
      <alignment vertical="top" wrapText="1"/>
      <protection/>
    </xf>
    <xf numFmtId="0" fontId="0" fillId="0" borderId="15" xfId="56" applyBorder="1" applyAlignment="1">
      <alignment vertical="top" wrapText="1"/>
      <protection/>
    </xf>
    <xf numFmtId="0" fontId="45" fillId="31" borderId="16" xfId="54" applyFont="1" applyBorder="1" applyAlignment="1">
      <alignment horizontal="center" vertical="top"/>
    </xf>
    <xf numFmtId="0" fontId="45" fillId="31" borderId="17" xfId="54" applyFont="1" applyBorder="1" applyAlignment="1">
      <alignment horizontal="center" vertical="top"/>
    </xf>
    <xf numFmtId="0" fontId="3" fillId="0" borderId="0" xfId="56" applyFont="1" applyFill="1" applyBorder="1" applyAlignment="1">
      <alignment vertical="top" wrapText="1"/>
      <protection/>
    </xf>
    <xf numFmtId="0" fontId="0" fillId="0" borderId="0" xfId="56" applyAlignment="1">
      <alignment vertical="top" wrapText="1"/>
      <protection/>
    </xf>
    <xf numFmtId="0" fontId="45" fillId="31" borderId="20" xfId="54" applyFont="1" applyBorder="1" applyAlignment="1">
      <alignment horizontal="center" vertical="top" wrapText="1"/>
    </xf>
    <xf numFmtId="0" fontId="45" fillId="31" borderId="14" xfId="54" applyFont="1" applyBorder="1" applyAlignment="1">
      <alignment horizontal="center" vertical="top" wrapText="1"/>
    </xf>
    <xf numFmtId="0" fontId="26" fillId="2" borderId="0" xfId="15" applyBorder="1" applyAlignment="1">
      <alignment vertical="top" wrapText="1"/>
    </xf>
    <xf numFmtId="0" fontId="45" fillId="31" borderId="21" xfId="54" applyFont="1" applyBorder="1" applyAlignment="1">
      <alignment horizontal="center" vertical="top" wrapText="1"/>
    </xf>
    <xf numFmtId="0" fontId="45" fillId="31" borderId="13" xfId="54" applyFont="1" applyBorder="1" applyAlignment="1">
      <alignment horizontal="center" vertical="top" wrapText="1"/>
    </xf>
    <xf numFmtId="0" fontId="45" fillId="31" borderId="11" xfId="54" applyFont="1" applyBorder="1" applyAlignment="1">
      <alignment horizontal="center" vertical="top" wrapText="1"/>
    </xf>
    <xf numFmtId="0" fontId="45" fillId="31" borderId="10" xfId="54" applyFont="1" applyBorder="1" applyAlignment="1">
      <alignment horizontal="center" vertical="top" wrapText="1"/>
    </xf>
    <xf numFmtId="0" fontId="45" fillId="31" borderId="10" xfId="54" applyFont="1" applyBorder="1" applyAlignment="1">
      <alignment horizontal="center" vertical="top"/>
    </xf>
    <xf numFmtId="0" fontId="45" fillId="31" borderId="22" xfId="54" applyFont="1" applyBorder="1" applyAlignment="1">
      <alignment horizontal="center" vertical="top"/>
    </xf>
    <xf numFmtId="0" fontId="45" fillId="31" borderId="22" xfId="54" applyFont="1" applyBorder="1" applyAlignment="1">
      <alignment horizontal="center" vertical="top" wrapText="1"/>
    </xf>
    <xf numFmtId="0" fontId="26" fillId="2" borderId="23" xfId="15" applyBorder="1" applyAlignment="1">
      <alignment horizontal="center" vertical="center" textRotation="90" wrapText="1"/>
    </xf>
    <xf numFmtId="0" fontId="26" fillId="2" borderId="23" xfId="15" applyBorder="1" applyAlignment="1">
      <alignment horizontal="center" vertical="center" textRotation="90"/>
    </xf>
    <xf numFmtId="0" fontId="45" fillId="31" borderId="0" xfId="54" applyFont="1" applyAlignment="1">
      <alignment horizontal="center"/>
    </xf>
    <xf numFmtId="0" fontId="3" fillId="0" borderId="0" xfId="0" applyFont="1" applyAlignment="1">
      <alignment horizontal="left" vertical="top" wrapText="1"/>
    </xf>
    <xf numFmtId="0" fontId="3" fillId="0" borderId="0" xfId="0" applyFont="1" applyAlignment="1">
      <alignment horizontal="left"/>
    </xf>
    <xf numFmtId="0" fontId="26" fillId="5" borderId="23" xfId="18" applyBorder="1" applyAlignment="1">
      <alignment horizontal="center" vertical="center" textRotation="90"/>
    </xf>
    <xf numFmtId="0" fontId="26" fillId="6" borderId="23" xfId="19" applyBorder="1" applyAlignment="1">
      <alignment horizontal="center" vertical="center" textRotation="90"/>
    </xf>
    <xf numFmtId="0" fontId="26" fillId="3" borderId="16" xfId="16" applyBorder="1" applyAlignment="1">
      <alignment horizontal="center" vertical="center" textRotation="90"/>
    </xf>
    <xf numFmtId="0" fontId="26" fillId="3" borderId="17" xfId="16" applyBorder="1" applyAlignment="1">
      <alignment horizontal="center" vertical="center" textRotation="90"/>
    </xf>
    <xf numFmtId="0" fontId="26" fillId="3" borderId="18" xfId="16" applyBorder="1" applyAlignment="1">
      <alignment horizontal="center" vertical="center" textRotation="90"/>
    </xf>
    <xf numFmtId="0" fontId="26" fillId="4" borderId="17" xfId="17" applyBorder="1" applyAlignment="1">
      <alignment horizontal="center" vertical="center" textRotation="90"/>
    </xf>
    <xf numFmtId="0" fontId="26" fillId="4" borderId="18" xfId="17" applyBorder="1" applyAlignment="1">
      <alignment horizontal="center" vertical="center" textRotation="90"/>
    </xf>
    <xf numFmtId="0" fontId="3" fillId="0" borderId="0" xfId="0" applyFont="1" applyFill="1" applyBorder="1" applyAlignment="1">
      <alignment vertical="top" wrapText="1"/>
    </xf>
    <xf numFmtId="0" fontId="3" fillId="0" borderId="0" xfId="0" applyFont="1" applyBorder="1" applyAlignment="1">
      <alignment horizontal="center" vertical="top" wrapText="1"/>
    </xf>
    <xf numFmtId="0" fontId="0" fillId="0" borderId="10" xfId="0" applyBorder="1" applyAlignment="1">
      <alignment horizontal="center"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0" borderId="0" xfId="0" applyFont="1" applyFill="1" applyBorder="1" applyAlignment="1">
      <alignment horizontal="center" vertical="top" wrapText="1"/>
    </xf>
    <xf numFmtId="0" fontId="3" fillId="0" borderId="10" xfId="0" applyFont="1" applyBorder="1" applyAlignment="1">
      <alignment vertical="top"/>
    </xf>
    <xf numFmtId="0" fontId="3" fillId="0" borderId="11" xfId="0" applyFont="1" applyBorder="1" applyAlignment="1">
      <alignment vertical="top" wrapText="1"/>
    </xf>
    <xf numFmtId="0" fontId="3" fillId="0" borderId="11" xfId="0" applyFont="1" applyBorder="1" applyAlignment="1">
      <alignment horizontal="left" vertical="top" wrapText="1"/>
    </xf>
    <xf numFmtId="0" fontId="45" fillId="31" borderId="0" xfId="54" applyFont="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_Sheet1" xfId="58"/>
    <cellStyle name="Normal_Sheet1_1" xfId="59"/>
    <cellStyle name="Note" xfId="60"/>
    <cellStyle name="Output" xfId="61"/>
    <cellStyle name="Percent" xfId="62"/>
    <cellStyle name="Percent 2" xfId="63"/>
    <cellStyle name="Title" xfId="64"/>
    <cellStyle name="Total" xfId="65"/>
    <cellStyle name="Warning Text" xfId="66"/>
  </cellStyles>
  <dxfs count="5">
    <dxf>
      <fill>
        <patternFill>
          <bgColor theme="6" tint="0.5999600291252136"/>
        </patternFill>
      </fill>
    </dxf>
    <dxf>
      <fill>
        <patternFill>
          <bgColor rgb="FFFFFF99"/>
        </patternFill>
      </fill>
    </dxf>
    <dxf>
      <fill>
        <patternFill>
          <bgColor theme="5" tint="0.5999600291252136"/>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portTablesUR%20DZ.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portTablesIE%20DZ.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
      <sheetName val="Table 3"/>
      <sheetName val="Table 4"/>
      <sheetName val="HperD"/>
      <sheetName val="DperY"/>
      <sheetName val="SystemData"/>
      <sheetName val="Failure Modes"/>
      <sheetName val="Table 5_1 lookups"/>
      <sheetName val="Table 5_1"/>
      <sheetName val="Component UR"/>
      <sheetName val="Component UR values"/>
      <sheetName val="misc"/>
    </sheetNames>
    <sheetDataSet>
      <sheetData sheetId="6">
        <row r="2">
          <cell r="F2" t="str">
            <v>BYP</v>
          </cell>
          <cell r="G2" t="str">
            <v>Bypass</v>
          </cell>
          <cell r="H2" t="str">
            <v>h</v>
          </cell>
        </row>
        <row r="3">
          <cell r="F3" t="str">
            <v>ELS</v>
          </cell>
          <cell r="G3" t="str">
            <v>External Leak Small</v>
          </cell>
          <cell r="H3" t="str">
            <v>h</v>
          </cell>
        </row>
        <row r="4">
          <cell r="F4" t="str">
            <v>FC</v>
          </cell>
          <cell r="G4" t="str">
            <v>Loss of Function / Fail to Control</v>
          </cell>
          <cell r="H4" t="str">
            <v>h</v>
          </cell>
        </row>
        <row r="5">
          <cell r="F5" t="str">
            <v>FTC</v>
          </cell>
          <cell r="G5" t="str">
            <v>Fail to Close</v>
          </cell>
          <cell r="H5" t="str">
            <v>d</v>
          </cell>
        </row>
        <row r="6">
          <cell r="F6" t="str">
            <v>FTI</v>
          </cell>
          <cell r="G6" t="str">
            <v>Fail to Insert</v>
          </cell>
          <cell r="H6" t="str">
            <v>d</v>
          </cell>
        </row>
        <row r="7">
          <cell r="F7" t="str">
            <v>FTLR</v>
          </cell>
          <cell r="G7" t="str">
            <v>Fail to Load/Run</v>
          </cell>
          <cell r="H7" t="str">
            <v>d</v>
          </cell>
        </row>
        <row r="8">
          <cell r="F8" t="str">
            <v>FTO</v>
          </cell>
          <cell r="G8" t="str">
            <v>Fail to Open</v>
          </cell>
          <cell r="H8" t="str">
            <v>d</v>
          </cell>
        </row>
        <row r="9">
          <cell r="F9" t="str">
            <v>FTO/C</v>
          </cell>
          <cell r="G9" t="str">
            <v>Fail to Open/Close</v>
          </cell>
          <cell r="H9" t="str">
            <v>d</v>
          </cell>
        </row>
        <row r="10">
          <cell r="F10" t="str">
            <v>FTOP</v>
          </cell>
          <cell r="G10" t="str">
            <v>Fail to Operate</v>
          </cell>
          <cell r="H10" t="str">
            <v>h</v>
          </cell>
        </row>
        <row r="11">
          <cell r="F11" t="str">
            <v>FTR</v>
          </cell>
          <cell r="G11" t="str">
            <v>Fail to Run</v>
          </cell>
          <cell r="H11" t="str">
            <v>h</v>
          </cell>
        </row>
        <row r="12">
          <cell r="F12" t="str">
            <v>FTR≤1H</v>
          </cell>
          <cell r="G12" t="str">
            <v>Standby Fail to Run less than or equal to 1 hour</v>
          </cell>
          <cell r="H12" t="str">
            <v>d</v>
          </cell>
        </row>
        <row r="13">
          <cell r="F13" t="str">
            <v>FTR&gt;1H</v>
          </cell>
          <cell r="G13" t="str">
            <v>Standby Fail to Run greater than 1 hour</v>
          </cell>
          <cell r="H13" t="str">
            <v>h</v>
          </cell>
        </row>
        <row r="14">
          <cell r="F14" t="str">
            <v>FTS</v>
          </cell>
          <cell r="G14" t="str">
            <v>Fail to Start</v>
          </cell>
          <cell r="H14" t="str">
            <v>d</v>
          </cell>
        </row>
        <row r="15">
          <cell r="F15" t="str">
            <v>ILS</v>
          </cell>
          <cell r="G15" t="str">
            <v>Internal Leak Small</v>
          </cell>
          <cell r="H15" t="str">
            <v>h</v>
          </cell>
        </row>
        <row r="16">
          <cell r="F16" t="str">
            <v>LOHT</v>
          </cell>
          <cell r="G16" t="str">
            <v>Loss of Heat Transfer</v>
          </cell>
          <cell r="H16" t="str">
            <v>h</v>
          </cell>
        </row>
        <row r="17">
          <cell r="F17" t="str">
            <v>PG</v>
          </cell>
          <cell r="G17" t="str">
            <v>Plugged</v>
          </cell>
          <cell r="H17" t="str">
            <v>h</v>
          </cell>
        </row>
        <row r="18">
          <cell r="F18" t="str">
            <v>SC</v>
          </cell>
          <cell r="G18" t="str">
            <v>Spurious Closing</v>
          </cell>
          <cell r="H18" t="str">
            <v>h</v>
          </cell>
        </row>
        <row r="19">
          <cell r="F19" t="str">
            <v>SO</v>
          </cell>
          <cell r="G19" t="str">
            <v>Spurious Opening</v>
          </cell>
          <cell r="H19" t="str">
            <v>h</v>
          </cell>
        </row>
        <row r="20">
          <cell r="F20" t="str">
            <v>SOP</v>
          </cell>
          <cell r="G20" t="str">
            <v>Spurious Operation</v>
          </cell>
          <cell r="H20" t="str">
            <v>h</v>
          </cell>
        </row>
      </sheetData>
      <sheetData sheetId="7">
        <row r="2">
          <cell r="B2" t="str">
            <v>Section</v>
          </cell>
          <cell r="C2" t="str">
            <v>SubSection</v>
          </cell>
          <cell r="D2" t="str">
            <v>Title</v>
          </cell>
          <cell r="E2" t="str">
            <v>Component</v>
          </cell>
          <cell r="F2" t="str">
            <v>SubType</v>
          </cell>
          <cell r="G2" t="str">
            <v>FM</v>
          </cell>
          <cell r="H2" t="str">
            <v>Rule</v>
          </cell>
          <cell r="I2" t="str">
            <v>AnalysisType</v>
          </cell>
          <cell r="J2" t="str">
            <v>5th</v>
          </cell>
          <cell r="K2" t="str">
            <v>50th</v>
          </cell>
          <cell r="L2" t="str">
            <v>MeanR</v>
          </cell>
          <cell r="M2" t="str">
            <v>95th</v>
          </cell>
          <cell r="N2" t="str">
            <v>DistType</v>
          </cell>
          <cell r="O2" t="str">
            <v>a</v>
          </cell>
          <cell r="P2" t="str">
            <v>b</v>
          </cell>
          <cell r="S2" t="str">
            <v>Section</v>
          </cell>
          <cell r="T2" t="str">
            <v>SubSection</v>
          </cell>
          <cell r="U2" t="str">
            <v>Title</v>
          </cell>
          <cell r="V2" t="str">
            <v>Component</v>
          </cell>
          <cell r="W2" t="str">
            <v>SubType</v>
          </cell>
          <cell r="X2" t="str">
            <v>FM</v>
          </cell>
          <cell r="Y2" t="str">
            <v>Failures</v>
          </cell>
          <cell r="Z2" t="str">
            <v>Dt</v>
          </cell>
          <cell r="AA2" t="str">
            <v>Components</v>
          </cell>
          <cell r="AB2" t="str">
            <v>CompsWithFailures</v>
          </cell>
          <cell r="AC2" t="str">
            <v>Units</v>
          </cell>
          <cell r="AD2" t="str">
            <v>UnitsWithFailures</v>
          </cell>
          <cell r="AE2" t="str">
            <v>PctCompWFail</v>
          </cell>
          <cell r="AF2" t="str">
            <v>PctPlantWFail</v>
          </cell>
        </row>
        <row r="3">
          <cell r="A3" t="str">
            <v>ABT FC</v>
          </cell>
          <cell r="B3">
            <v>5</v>
          </cell>
          <cell r="C3">
            <v>3</v>
          </cell>
          <cell r="D3" t="str">
            <v>Automatic Bus Transfer Switch (ABT)</v>
          </cell>
          <cell r="E3" t="str">
            <v>ABT</v>
          </cell>
          <cell r="F3" t="str">
            <v>-</v>
          </cell>
          <cell r="G3" t="str">
            <v>FC</v>
          </cell>
          <cell r="H3" t="str">
            <v>ABT FC</v>
          </cell>
          <cell r="I3" t="str">
            <v>JNID/IL</v>
          </cell>
          <cell r="J3">
            <v>6.31E-06</v>
          </cell>
          <cell r="K3">
            <v>0.00073</v>
          </cell>
          <cell r="L3">
            <v>0.0016</v>
          </cell>
          <cell r="M3">
            <v>0.00615</v>
          </cell>
          <cell r="N3" t="str">
            <v>Beta</v>
          </cell>
          <cell r="O3">
            <v>0.5</v>
          </cell>
          <cell r="P3">
            <v>311.63</v>
          </cell>
          <cell r="R3" t="str">
            <v>ABT FC</v>
          </cell>
          <cell r="S3">
            <v>5</v>
          </cell>
          <cell r="T3">
            <v>3</v>
          </cell>
          <cell r="U3" t="str">
            <v>Automatic Bus Transfer Switch (ABT)</v>
          </cell>
          <cell r="V3" t="str">
            <v>ABT</v>
          </cell>
          <cell r="W3" t="str">
            <v>-</v>
          </cell>
          <cell r="X3" t="str">
            <v>FC</v>
          </cell>
          <cell r="Y3">
            <v>0</v>
          </cell>
          <cell r="Z3" t="str">
            <v>311</v>
          </cell>
          <cell r="AA3">
            <v>23</v>
          </cell>
          <cell r="AB3">
            <v>0</v>
          </cell>
          <cell r="AC3">
            <v>5</v>
          </cell>
          <cell r="AD3">
            <v>0</v>
          </cell>
          <cell r="AE3">
            <v>0</v>
          </cell>
          <cell r="AF3">
            <v>0</v>
          </cell>
        </row>
        <row r="4">
          <cell r="A4" t="str">
            <v>ABT SOP</v>
          </cell>
          <cell r="B4">
            <v>5</v>
          </cell>
          <cell r="C4">
            <v>3</v>
          </cell>
          <cell r="D4" t="str">
            <v>Automatic Bus Transfer Switch (ABT)</v>
          </cell>
          <cell r="E4" t="str">
            <v>ABT</v>
          </cell>
          <cell r="F4" t="str">
            <v>-</v>
          </cell>
          <cell r="G4" t="str">
            <v>SOP</v>
          </cell>
          <cell r="H4" t="str">
            <v>ABT SO</v>
          </cell>
          <cell r="I4" t="str">
            <v>JNID/IL</v>
          </cell>
          <cell r="J4">
            <v>5.39E-10</v>
          </cell>
          <cell r="K4">
            <v>6.24E-08</v>
          </cell>
          <cell r="L4">
            <v>1.37E-07</v>
          </cell>
          <cell r="M4">
            <v>5.27E-07</v>
          </cell>
          <cell r="N4" t="str">
            <v>Gamma</v>
          </cell>
          <cell r="O4">
            <v>0.5</v>
          </cell>
          <cell r="P4">
            <v>3646454</v>
          </cell>
          <cell r="R4" t="str">
            <v>ABT SOP</v>
          </cell>
          <cell r="S4">
            <v>5</v>
          </cell>
          <cell r="T4">
            <v>3</v>
          </cell>
          <cell r="U4" t="str">
            <v>Automatic Bus Transfer Switch (ABT)</v>
          </cell>
          <cell r="V4" t="str">
            <v>ABT</v>
          </cell>
          <cell r="W4" t="str">
            <v>-</v>
          </cell>
          <cell r="X4" t="str">
            <v>SOP</v>
          </cell>
          <cell r="Y4">
            <v>0</v>
          </cell>
          <cell r="Z4" t="str">
            <v>3646454 h</v>
          </cell>
          <cell r="AA4">
            <v>32</v>
          </cell>
          <cell r="AB4">
            <v>0</v>
          </cell>
          <cell r="AC4">
            <v>7</v>
          </cell>
          <cell r="AD4">
            <v>0</v>
          </cell>
          <cell r="AE4">
            <v>0</v>
          </cell>
          <cell r="AF4">
            <v>0</v>
          </cell>
        </row>
        <row r="5">
          <cell r="A5" t="str">
            <v>ACC ELS</v>
          </cell>
          <cell r="B5">
            <v>10</v>
          </cell>
          <cell r="C5">
            <v>3</v>
          </cell>
          <cell r="D5" t="str">
            <v>Accumulator (ACC)</v>
          </cell>
          <cell r="E5" t="str">
            <v>ACC</v>
          </cell>
          <cell r="F5" t="str">
            <v>-</v>
          </cell>
          <cell r="G5" t="str">
            <v>ELS</v>
          </cell>
          <cell r="H5" t="str">
            <v>ACC ELS</v>
          </cell>
          <cell r="I5" t="str">
            <v>JNID/IL</v>
          </cell>
          <cell r="J5">
            <v>5.67E-08</v>
          </cell>
          <cell r="K5">
            <v>1.07E-07</v>
          </cell>
          <cell r="L5">
            <v>1.11E-07</v>
          </cell>
          <cell r="M5">
            <v>1.8E-07</v>
          </cell>
          <cell r="N5" t="str">
            <v>Gamma</v>
          </cell>
          <cell r="O5">
            <v>8.5</v>
          </cell>
          <cell r="P5">
            <v>76505917</v>
          </cell>
          <cell r="R5" t="str">
            <v>ACC ELS</v>
          </cell>
          <cell r="S5">
            <v>10</v>
          </cell>
          <cell r="T5">
            <v>3</v>
          </cell>
          <cell r="U5" t="str">
            <v>Accumulator (ACC)</v>
          </cell>
          <cell r="V5" t="str">
            <v>ACC</v>
          </cell>
          <cell r="W5" t="str">
            <v>-</v>
          </cell>
          <cell r="X5" t="str">
            <v>ELS</v>
          </cell>
          <cell r="Y5">
            <v>8</v>
          </cell>
          <cell r="Z5" t="str">
            <v>76505917 h</v>
          </cell>
          <cell r="AA5">
            <v>675</v>
          </cell>
          <cell r="AB5">
            <v>8</v>
          </cell>
          <cell r="AC5">
            <v>80</v>
          </cell>
          <cell r="AD5">
            <v>5</v>
          </cell>
          <cell r="AE5">
            <v>0.011851851851851851</v>
          </cell>
          <cell r="AF5">
            <v>0.0625</v>
          </cell>
        </row>
        <row r="6">
          <cell r="A6" t="str">
            <v>ACC ELS-Calc</v>
          </cell>
          <cell r="B6">
            <v>10</v>
          </cell>
          <cell r="C6">
            <v>3</v>
          </cell>
          <cell r="D6" t="str">
            <v>Accumulator (ACC)</v>
          </cell>
          <cell r="E6" t="str">
            <v>ACC</v>
          </cell>
          <cell r="F6" t="str">
            <v>-</v>
          </cell>
          <cell r="G6" t="str">
            <v>ELL</v>
          </cell>
          <cell r="H6" t="str">
            <v>ACC ELS-Calc</v>
          </cell>
          <cell r="I6" t="str">
            <v>JNID/IL</v>
          </cell>
          <cell r="J6">
            <v>8.31657987432123E-13</v>
          </cell>
          <cell r="K6">
            <v>1.89409642013395E-09</v>
          </cell>
          <cell r="L6">
            <v>7.770000000000001E-09</v>
          </cell>
          <cell r="M6">
            <v>3.5543868229931E-08</v>
          </cell>
          <cell r="N6" t="str">
            <v>Gamma</v>
          </cell>
          <cell r="O6">
            <v>0.3</v>
          </cell>
          <cell r="P6">
            <v>38610038.6100386</v>
          </cell>
          <cell r="R6" t="str">
            <v>ACC FTOP</v>
          </cell>
          <cell r="S6">
            <v>10</v>
          </cell>
          <cell r="T6">
            <v>3</v>
          </cell>
          <cell r="U6" t="str">
            <v>Accumulator (ACC)</v>
          </cell>
          <cell r="V6" t="str">
            <v>ACC</v>
          </cell>
          <cell r="W6" t="str">
            <v>-</v>
          </cell>
          <cell r="X6" t="str">
            <v>FTOP</v>
          </cell>
          <cell r="Y6">
            <v>12</v>
          </cell>
          <cell r="Z6" t="str">
            <v>76505917 h</v>
          </cell>
          <cell r="AA6">
            <v>675</v>
          </cell>
          <cell r="AB6">
            <v>12</v>
          </cell>
          <cell r="AC6">
            <v>80</v>
          </cell>
          <cell r="AD6">
            <v>10</v>
          </cell>
          <cell r="AE6">
            <v>0.017777777777777778</v>
          </cell>
          <cell r="AF6">
            <v>0.125</v>
          </cell>
        </row>
        <row r="7">
          <cell r="A7" t="str">
            <v>ACC FTOP</v>
          </cell>
          <cell r="B7">
            <v>10</v>
          </cell>
          <cell r="C7">
            <v>3</v>
          </cell>
          <cell r="D7" t="str">
            <v>Accumulator (ACC)</v>
          </cell>
          <cell r="E7" t="str">
            <v>ACC</v>
          </cell>
          <cell r="F7" t="str">
            <v>-</v>
          </cell>
          <cell r="G7" t="str">
            <v>FTOP</v>
          </cell>
          <cell r="H7" t="str">
            <v>ACC FTOP</v>
          </cell>
          <cell r="I7" t="str">
            <v>EB/PL/KS</v>
          </cell>
          <cell r="J7">
            <v>1.488E-09</v>
          </cell>
          <cell r="K7">
            <v>8.668E-08</v>
          </cell>
          <cell r="L7">
            <v>1.661E-07</v>
          </cell>
          <cell r="M7">
            <v>6E-07</v>
          </cell>
          <cell r="N7" t="str">
            <v>Gamma</v>
          </cell>
          <cell r="O7">
            <v>0.5933</v>
          </cell>
          <cell r="P7">
            <v>3573000</v>
          </cell>
          <cell r="R7" t="str">
            <v>AHU FTR</v>
          </cell>
          <cell r="S7">
            <v>9</v>
          </cell>
          <cell r="T7">
            <v>2</v>
          </cell>
          <cell r="U7" t="str">
            <v>Air Handling Unit (AHU)</v>
          </cell>
          <cell r="V7" t="str">
            <v>AHU</v>
          </cell>
          <cell r="W7" t="str">
            <v>-</v>
          </cell>
          <cell r="X7" t="str">
            <v>FTR</v>
          </cell>
          <cell r="Y7">
            <v>52</v>
          </cell>
          <cell r="Z7" t="str">
            <v>12998080 h</v>
          </cell>
          <cell r="AA7">
            <v>142</v>
          </cell>
          <cell r="AB7">
            <v>35</v>
          </cell>
          <cell r="AC7">
            <v>35</v>
          </cell>
          <cell r="AD7">
            <v>22</v>
          </cell>
          <cell r="AE7">
            <v>0.24647887323943662</v>
          </cell>
          <cell r="AF7">
            <v>0.6285714285714286</v>
          </cell>
        </row>
        <row r="8">
          <cell r="A8" t="str">
            <v>AHU FTR</v>
          </cell>
          <cell r="B8">
            <v>9</v>
          </cell>
          <cell r="C8">
            <v>2</v>
          </cell>
          <cell r="D8" t="str">
            <v>Air Handling Unit (AHU)</v>
          </cell>
          <cell r="E8" t="str">
            <v>AHU</v>
          </cell>
          <cell r="F8" t="str">
            <v>-</v>
          </cell>
          <cell r="G8" t="str">
            <v>FTR</v>
          </cell>
          <cell r="H8" t="str">
            <v>AHU NR FTR</v>
          </cell>
          <cell r="I8" t="str">
            <v>EB/PL/KS</v>
          </cell>
          <cell r="J8">
            <v>1.381E-07</v>
          </cell>
          <cell r="K8">
            <v>3.457E-06</v>
          </cell>
          <cell r="L8">
            <v>5.612E-06</v>
          </cell>
          <cell r="M8">
            <v>1.842E-05</v>
          </cell>
          <cell r="N8" t="str">
            <v>Gamma</v>
          </cell>
          <cell r="O8">
            <v>0.774</v>
          </cell>
          <cell r="P8">
            <v>137900</v>
          </cell>
          <cell r="R8" t="str">
            <v>AHU FTS</v>
          </cell>
          <cell r="S8">
            <v>9</v>
          </cell>
          <cell r="T8">
            <v>2</v>
          </cell>
          <cell r="U8" t="str">
            <v>Air Handling Unit (AHU)</v>
          </cell>
          <cell r="V8" t="str">
            <v>AHU</v>
          </cell>
          <cell r="W8" t="str">
            <v>-</v>
          </cell>
          <cell r="X8" t="str">
            <v>FTS</v>
          </cell>
          <cell r="Y8">
            <v>44</v>
          </cell>
          <cell r="Z8" t="str">
            <v>12566</v>
          </cell>
          <cell r="AA8">
            <v>142</v>
          </cell>
          <cell r="AB8">
            <v>25</v>
          </cell>
          <cell r="AC8">
            <v>35</v>
          </cell>
          <cell r="AD8">
            <v>14</v>
          </cell>
          <cell r="AE8">
            <v>0.176056338028169</v>
          </cell>
          <cell r="AF8">
            <v>0.4</v>
          </cell>
        </row>
        <row r="9">
          <cell r="A9" t="str">
            <v>AHU FTS</v>
          </cell>
          <cell r="B9">
            <v>9</v>
          </cell>
          <cell r="C9">
            <v>2</v>
          </cell>
          <cell r="D9" t="str">
            <v>Air Handling Unit (AHU)</v>
          </cell>
          <cell r="E9" t="str">
            <v>AHU</v>
          </cell>
          <cell r="F9" t="str">
            <v>-</v>
          </cell>
          <cell r="G9" t="str">
            <v>FTS</v>
          </cell>
          <cell r="H9" t="str">
            <v>AHU NR FTS</v>
          </cell>
          <cell r="I9" t="str">
            <v>EB/PL/KS</v>
          </cell>
          <cell r="J9">
            <v>9.741E-06</v>
          </cell>
          <cell r="K9">
            <v>0.001636</v>
          </cell>
          <cell r="L9">
            <v>0.00386</v>
          </cell>
          <cell r="M9">
            <v>0.01524</v>
          </cell>
          <cell r="N9" t="str">
            <v>Beta</v>
          </cell>
          <cell r="O9">
            <v>0.4609</v>
          </cell>
          <cell r="P9">
            <v>118.9</v>
          </cell>
          <cell r="R9" t="str">
            <v>AOD FTO/C</v>
          </cell>
          <cell r="S9">
            <v>9</v>
          </cell>
          <cell r="T9">
            <v>1</v>
          </cell>
          <cell r="U9" t="str">
            <v>Air Damper (DMP)</v>
          </cell>
          <cell r="V9" t="str">
            <v>DMP</v>
          </cell>
          <cell r="W9" t="str">
            <v>Pneumatic</v>
          </cell>
          <cell r="X9" t="str">
            <v>FTO/C</v>
          </cell>
          <cell r="Y9">
            <v>10</v>
          </cell>
          <cell r="Z9" t="str">
            <v>28725</v>
          </cell>
          <cell r="AA9">
            <v>126</v>
          </cell>
          <cell r="AB9">
            <v>6</v>
          </cell>
          <cell r="AC9">
            <v>15</v>
          </cell>
          <cell r="AD9">
            <v>3</v>
          </cell>
          <cell r="AE9">
            <v>0.047619047619047616</v>
          </cell>
          <cell r="AF9">
            <v>0.2</v>
          </cell>
        </row>
        <row r="10">
          <cell r="A10" t="str">
            <v>AOD FTOC</v>
          </cell>
          <cell r="B10">
            <v>9</v>
          </cell>
          <cell r="C10">
            <v>1</v>
          </cell>
          <cell r="D10" t="str">
            <v>Air Damper (DMP)</v>
          </cell>
          <cell r="E10" t="str">
            <v>DMP</v>
          </cell>
          <cell r="F10" t="str">
            <v>Pneumatic</v>
          </cell>
          <cell r="G10" t="str">
            <v>FTO/C</v>
          </cell>
          <cell r="H10" t="str">
            <v>AOD FTOC</v>
          </cell>
          <cell r="I10" t="str">
            <v>JNID/IL</v>
          </cell>
          <cell r="J10">
            <v>0.000202</v>
          </cell>
          <cell r="K10">
            <v>0.000354</v>
          </cell>
          <cell r="L10">
            <v>0.000366</v>
          </cell>
          <cell r="M10">
            <v>0.000569</v>
          </cell>
          <cell r="N10" t="str">
            <v>Beta</v>
          </cell>
          <cell r="O10">
            <v>10.5</v>
          </cell>
          <cell r="P10">
            <v>28715.91</v>
          </cell>
          <cell r="R10" t="str">
            <v>AOD ILS</v>
          </cell>
          <cell r="S10">
            <v>9</v>
          </cell>
          <cell r="T10">
            <v>1</v>
          </cell>
          <cell r="U10" t="str">
            <v>Air Damper (DMP)</v>
          </cell>
          <cell r="V10" t="str">
            <v>DMP</v>
          </cell>
          <cell r="W10" t="str">
            <v>Pneumatic</v>
          </cell>
          <cell r="X10" t="str">
            <v>ILS</v>
          </cell>
          <cell r="Y10">
            <v>12</v>
          </cell>
          <cell r="Z10" t="str">
            <v>20625312 h</v>
          </cell>
          <cell r="AA10">
            <v>181</v>
          </cell>
          <cell r="AB10">
            <v>7</v>
          </cell>
          <cell r="AC10">
            <v>32</v>
          </cell>
          <cell r="AD10">
            <v>4</v>
          </cell>
          <cell r="AE10">
            <v>0.03867403314917127</v>
          </cell>
          <cell r="AF10">
            <v>0.125</v>
          </cell>
        </row>
        <row r="11">
          <cell r="A11" t="str">
            <v>AOD ILS</v>
          </cell>
          <cell r="B11">
            <v>9</v>
          </cell>
          <cell r="C11">
            <v>1</v>
          </cell>
          <cell r="D11" t="str">
            <v>Air Damper (DMP)</v>
          </cell>
          <cell r="E11" t="str">
            <v>DMP</v>
          </cell>
          <cell r="F11" t="str">
            <v>Pneumatic</v>
          </cell>
          <cell r="G11" t="str">
            <v>ILS</v>
          </cell>
          <cell r="H11" t="str">
            <v>AOD ILS</v>
          </cell>
          <cell r="I11" t="str">
            <v>JNID/IL</v>
          </cell>
          <cell r="J11">
            <v>3.54E-07</v>
          </cell>
          <cell r="K11">
            <v>5.9E-07</v>
          </cell>
          <cell r="L11">
            <v>6.06E-07</v>
          </cell>
          <cell r="M11">
            <v>9.13E-07</v>
          </cell>
          <cell r="N11" t="str">
            <v>Gamma</v>
          </cell>
          <cell r="O11">
            <v>12.5</v>
          </cell>
          <cell r="P11">
            <v>20625312</v>
          </cell>
          <cell r="R11" t="str">
            <v>AOD SOP</v>
          </cell>
          <cell r="S11">
            <v>9</v>
          </cell>
          <cell r="T11">
            <v>1</v>
          </cell>
          <cell r="U11" t="str">
            <v>Air Damper (DMP)</v>
          </cell>
          <cell r="V11" t="str">
            <v>DMP</v>
          </cell>
          <cell r="W11" t="str">
            <v>Pneumatic</v>
          </cell>
          <cell r="X11" t="str">
            <v>SOP</v>
          </cell>
          <cell r="Y11">
            <v>1</v>
          </cell>
          <cell r="Z11" t="str">
            <v>20625312 h</v>
          </cell>
          <cell r="AA11">
            <v>181</v>
          </cell>
          <cell r="AB11">
            <v>1</v>
          </cell>
          <cell r="AC11">
            <v>32</v>
          </cell>
          <cell r="AD11">
            <v>1</v>
          </cell>
          <cell r="AE11">
            <v>0.0055248618784530384</v>
          </cell>
          <cell r="AF11">
            <v>0.03125</v>
          </cell>
        </row>
        <row r="12">
          <cell r="A12" t="str">
            <v>AOD ILS-Calc</v>
          </cell>
          <cell r="B12">
            <v>9</v>
          </cell>
          <cell r="C12">
            <v>1</v>
          </cell>
          <cell r="D12" t="str">
            <v>Air Damper (DMP)</v>
          </cell>
          <cell r="E12" t="str">
            <v>DMP</v>
          </cell>
          <cell r="F12" t="str">
            <v>Pneumatic</v>
          </cell>
          <cell r="G12" t="str">
            <v>ILL</v>
          </cell>
          <cell r="H12" t="str">
            <v>AOD ILS-Calc</v>
          </cell>
          <cell r="I12" t="str">
            <v>JNID/IL</v>
          </cell>
          <cell r="J12">
            <v>1.29725801900609E-12</v>
          </cell>
          <cell r="K12">
            <v>2.95449789086532E-09</v>
          </cell>
          <cell r="L12">
            <v>1.212E-08</v>
          </cell>
          <cell r="M12">
            <v>5.54429450381935E-08</v>
          </cell>
          <cell r="N12" t="str">
            <v>Gamma</v>
          </cell>
          <cell r="O12">
            <v>0.3</v>
          </cell>
          <cell r="P12">
            <v>24752475.24752475</v>
          </cell>
          <cell r="R12" t="str">
            <v>AOV ELS</v>
          </cell>
          <cell r="S12">
            <v>1</v>
          </cell>
          <cell r="T12">
            <v>1</v>
          </cell>
          <cell r="U12" t="str">
            <v>Air-Operated Valve (AOV)</v>
          </cell>
          <cell r="V12" t="str">
            <v>AOV</v>
          </cell>
          <cell r="W12" t="str">
            <v>-</v>
          </cell>
          <cell r="X12" t="str">
            <v>ELS</v>
          </cell>
          <cell r="Y12">
            <v>64</v>
          </cell>
          <cell r="Z12" t="str">
            <v>1171601352 h</v>
          </cell>
          <cell r="AA12">
            <v>10283</v>
          </cell>
          <cell r="AB12">
            <v>57</v>
          </cell>
          <cell r="AC12">
            <v>104</v>
          </cell>
          <cell r="AD12">
            <v>34</v>
          </cell>
          <cell r="AE12">
            <v>0.005543129436934747</v>
          </cell>
          <cell r="AF12">
            <v>0.3269230769230769</v>
          </cell>
        </row>
        <row r="13">
          <cell r="A13" t="str">
            <v>AOD SOP</v>
          </cell>
          <cell r="B13">
            <v>9</v>
          </cell>
          <cell r="C13">
            <v>1</v>
          </cell>
          <cell r="D13" t="str">
            <v>Air Damper (DMP)</v>
          </cell>
          <cell r="E13" t="str">
            <v>DMP</v>
          </cell>
          <cell r="F13" t="str">
            <v>Pneumatic</v>
          </cell>
          <cell r="G13" t="str">
            <v>SOP</v>
          </cell>
          <cell r="H13" t="str">
            <v>AOD SOP</v>
          </cell>
          <cell r="I13" t="str">
            <v>JNID/IL</v>
          </cell>
          <cell r="J13">
            <v>8.53E-09</v>
          </cell>
          <cell r="K13">
            <v>5.74E-08</v>
          </cell>
          <cell r="L13">
            <v>7.27E-08</v>
          </cell>
          <cell r="M13">
            <v>1.89E-07</v>
          </cell>
          <cell r="N13" t="str">
            <v>Gamma</v>
          </cell>
          <cell r="O13">
            <v>1.5</v>
          </cell>
          <cell r="P13">
            <v>20625312</v>
          </cell>
          <cell r="R13" t="str">
            <v>AOV FC</v>
          </cell>
          <cell r="S13">
            <v>1</v>
          </cell>
          <cell r="T13">
            <v>1</v>
          </cell>
          <cell r="U13" t="str">
            <v>Air-Operated Valve (AOV)</v>
          </cell>
          <cell r="V13" t="str">
            <v>AOV</v>
          </cell>
          <cell r="W13" t="str">
            <v>-</v>
          </cell>
          <cell r="X13" t="str">
            <v>FC</v>
          </cell>
          <cell r="Y13">
            <v>266</v>
          </cell>
          <cell r="Z13" t="str">
            <v>1171601352 h</v>
          </cell>
          <cell r="AA13">
            <v>10283</v>
          </cell>
          <cell r="AB13">
            <v>230</v>
          </cell>
          <cell r="AC13">
            <v>104</v>
          </cell>
          <cell r="AD13">
            <v>82</v>
          </cell>
          <cell r="AE13">
            <v>0.022367013517455996</v>
          </cell>
          <cell r="AF13">
            <v>0.7884615384615384</v>
          </cell>
        </row>
        <row r="14">
          <cell r="A14" t="str">
            <v>AOV ELS</v>
          </cell>
          <cell r="B14">
            <v>1</v>
          </cell>
          <cell r="C14">
            <v>1</v>
          </cell>
          <cell r="D14" t="str">
            <v>Air-Operated Valve (AOV)</v>
          </cell>
          <cell r="E14" t="str">
            <v>AOV</v>
          </cell>
          <cell r="F14" t="str">
            <v>-</v>
          </cell>
          <cell r="G14" t="str">
            <v>ELS</v>
          </cell>
          <cell r="H14" t="str">
            <v>AOV ELS</v>
          </cell>
          <cell r="I14" t="str">
            <v>JNID/IL</v>
          </cell>
          <cell r="J14">
            <v>4.43E-08</v>
          </cell>
          <cell r="K14">
            <v>5.48E-08</v>
          </cell>
          <cell r="L14">
            <v>5.51E-08</v>
          </cell>
          <cell r="M14">
            <v>6.68E-08</v>
          </cell>
          <cell r="N14" t="str">
            <v>Gamma</v>
          </cell>
          <cell r="O14">
            <v>64.5</v>
          </cell>
          <cell r="P14">
            <v>1171601352</v>
          </cell>
          <cell r="R14" t="str">
            <v>AOV FTC</v>
          </cell>
          <cell r="S14">
            <v>1</v>
          </cell>
          <cell r="T14">
            <v>1</v>
          </cell>
          <cell r="U14" t="str">
            <v>Air-Operated Valve (AOV)</v>
          </cell>
          <cell r="V14" t="str">
            <v>AOV</v>
          </cell>
          <cell r="W14" t="str">
            <v>-</v>
          </cell>
          <cell r="X14" t="str">
            <v>FTC</v>
          </cell>
          <cell r="Y14">
            <v>63</v>
          </cell>
          <cell r="Z14" t="str">
            <v>173117</v>
          </cell>
          <cell r="AA14">
            <v>2207</v>
          </cell>
          <cell r="AB14">
            <v>53</v>
          </cell>
          <cell r="AC14">
            <v>98</v>
          </cell>
          <cell r="AD14">
            <v>35</v>
          </cell>
          <cell r="AE14">
            <v>0.02401449932034436</v>
          </cell>
          <cell r="AF14">
            <v>0.35714285714285715</v>
          </cell>
        </row>
        <row r="15">
          <cell r="A15" t="str">
            <v>AOV ELS-Calc</v>
          </cell>
          <cell r="B15">
            <v>1</v>
          </cell>
          <cell r="C15">
            <v>1</v>
          </cell>
          <cell r="D15" t="str">
            <v>Air-Operated Valve (AOV)</v>
          </cell>
          <cell r="E15" t="str">
            <v>AOV</v>
          </cell>
          <cell r="F15" t="str">
            <v>-</v>
          </cell>
          <cell r="G15" t="str">
            <v>ELL</v>
          </cell>
          <cell r="H15" t="str">
            <v>AOV ELS-Calc</v>
          </cell>
          <cell r="I15" t="str">
            <v>JNID/IL</v>
          </cell>
          <cell r="J15">
            <v>4.12832027995585E-13</v>
          </cell>
          <cell r="K15">
            <v>9.40222637381809E-10</v>
          </cell>
          <cell r="L15">
            <v>3.857E-09</v>
          </cell>
          <cell r="M15">
            <v>1.76438481033261E-08</v>
          </cell>
          <cell r="N15" t="str">
            <v>Gamma</v>
          </cell>
          <cell r="O15">
            <v>0.3</v>
          </cell>
          <cell r="P15">
            <v>77780658.542909</v>
          </cell>
          <cell r="R15" t="str">
            <v>AOV FTO</v>
          </cell>
          <cell r="S15">
            <v>1</v>
          </cell>
          <cell r="T15">
            <v>1</v>
          </cell>
          <cell r="U15" t="str">
            <v>Air-Operated Valve (AOV)</v>
          </cell>
          <cell r="V15" t="str">
            <v>AOV</v>
          </cell>
          <cell r="W15" t="str">
            <v>-</v>
          </cell>
          <cell r="X15" t="str">
            <v>FTO</v>
          </cell>
          <cell r="Y15">
            <v>73</v>
          </cell>
          <cell r="Z15" t="str">
            <v>173117</v>
          </cell>
          <cell r="AA15">
            <v>2207</v>
          </cell>
          <cell r="AB15">
            <v>58</v>
          </cell>
          <cell r="AC15">
            <v>98</v>
          </cell>
          <cell r="AD15">
            <v>36</v>
          </cell>
          <cell r="AE15">
            <v>0.02628001812415043</v>
          </cell>
          <cell r="AF15">
            <v>0.3673469387755102</v>
          </cell>
        </row>
        <row r="16">
          <cell r="A16" t="str">
            <v>AOV FC</v>
          </cell>
          <cell r="B16">
            <v>1</v>
          </cell>
          <cell r="C16">
            <v>1</v>
          </cell>
          <cell r="D16" t="str">
            <v>Air-Operated Valve (AOV)</v>
          </cell>
          <cell r="E16" t="str">
            <v>AOV</v>
          </cell>
          <cell r="F16" t="str">
            <v>-</v>
          </cell>
          <cell r="G16" t="str">
            <v>FC</v>
          </cell>
          <cell r="H16" t="str">
            <v>AOV FC</v>
          </cell>
          <cell r="I16" t="str">
            <v>EB/PL/KS</v>
          </cell>
          <cell r="J16">
            <v>2.661E-08</v>
          </cell>
          <cell r="K16">
            <v>1.933E-07</v>
          </cell>
          <cell r="L16">
            <v>2.486E-07</v>
          </cell>
          <cell r="M16">
            <v>6.593E-07</v>
          </cell>
          <cell r="N16" t="str">
            <v>Gamma</v>
          </cell>
          <cell r="O16">
            <v>1.421</v>
          </cell>
          <cell r="P16">
            <v>5719000</v>
          </cell>
          <cell r="R16" t="str">
            <v>AOV FTO/C</v>
          </cell>
          <cell r="S16">
            <v>1</v>
          </cell>
          <cell r="T16">
            <v>1</v>
          </cell>
          <cell r="U16" t="str">
            <v>Air-Operated Valve (AOV)</v>
          </cell>
          <cell r="V16" t="str">
            <v>AOV</v>
          </cell>
          <cell r="W16" t="str">
            <v>-</v>
          </cell>
          <cell r="X16" t="str">
            <v>FTO/C</v>
          </cell>
          <cell r="Y16">
            <v>146</v>
          </cell>
          <cell r="Z16" t="str">
            <v>173117</v>
          </cell>
          <cell r="AA16">
            <v>2207</v>
          </cell>
          <cell r="AB16">
            <v>118</v>
          </cell>
          <cell r="AC16">
            <v>98</v>
          </cell>
          <cell r="AD16">
            <v>52</v>
          </cell>
          <cell r="AE16">
            <v>0.05346624376982329</v>
          </cell>
          <cell r="AF16">
            <v>0.5306122448979592</v>
          </cell>
        </row>
        <row r="17">
          <cell r="A17" t="str">
            <v>AOV FTC</v>
          </cell>
          <cell r="B17">
            <v>1</v>
          </cell>
          <cell r="C17">
            <v>1</v>
          </cell>
          <cell r="D17" t="str">
            <v>Air-Operated Valve (AOV)</v>
          </cell>
          <cell r="E17" t="str">
            <v>AOV</v>
          </cell>
          <cell r="F17" t="str">
            <v>-</v>
          </cell>
          <cell r="G17" t="str">
            <v>FTC</v>
          </cell>
          <cell r="H17" t="str">
            <v>AOV FTC</v>
          </cell>
          <cell r="I17" t="str">
            <v>EB/PL/KS</v>
          </cell>
          <cell r="J17">
            <v>4.412E-06</v>
          </cell>
          <cell r="K17">
            <v>0.0002436</v>
          </cell>
          <cell r="L17">
            <v>0.0004616</v>
          </cell>
          <cell r="M17">
            <v>0.001659</v>
          </cell>
          <cell r="N17" t="str">
            <v>Beta</v>
          </cell>
          <cell r="O17">
            <v>0.6021</v>
          </cell>
          <cell r="P17">
            <v>1304</v>
          </cell>
          <cell r="R17" t="str">
            <v>AOV ILS</v>
          </cell>
          <cell r="S17">
            <v>1</v>
          </cell>
          <cell r="T17">
            <v>1</v>
          </cell>
          <cell r="U17" t="str">
            <v>Air-Operated Valve (AOV)</v>
          </cell>
          <cell r="V17" t="str">
            <v>AOV</v>
          </cell>
          <cell r="W17" t="str">
            <v>-</v>
          </cell>
          <cell r="X17" t="str">
            <v>ILS</v>
          </cell>
          <cell r="Y17">
            <v>113</v>
          </cell>
          <cell r="Z17" t="str">
            <v>1171601352 h</v>
          </cell>
          <cell r="AA17">
            <v>10283</v>
          </cell>
          <cell r="AB17">
            <v>98</v>
          </cell>
          <cell r="AC17">
            <v>104</v>
          </cell>
          <cell r="AD17">
            <v>43</v>
          </cell>
          <cell r="AE17">
            <v>0.009530292716133424</v>
          </cell>
          <cell r="AF17">
            <v>0.41346153846153844</v>
          </cell>
        </row>
        <row r="18">
          <cell r="A18" t="str">
            <v>AOV FTO</v>
          </cell>
          <cell r="B18">
            <v>1</v>
          </cell>
          <cell r="C18">
            <v>1</v>
          </cell>
          <cell r="D18" t="str">
            <v>Air-Operated Valve (AOV)</v>
          </cell>
          <cell r="E18" t="str">
            <v>AOV</v>
          </cell>
          <cell r="F18" t="str">
            <v>-</v>
          </cell>
          <cell r="G18" t="str">
            <v>FTO</v>
          </cell>
          <cell r="H18" t="str">
            <v>AOV FTO</v>
          </cell>
          <cell r="I18" t="str">
            <v>EB/PL/KS</v>
          </cell>
          <cell r="J18">
            <v>3.108E-05</v>
          </cell>
          <cell r="K18">
            <v>0.0003107</v>
          </cell>
          <cell r="L18">
            <v>0.0004235</v>
          </cell>
          <cell r="M18">
            <v>0.001201</v>
          </cell>
          <cell r="N18" t="str">
            <v>Beta</v>
          </cell>
          <cell r="O18">
            <v>1.168</v>
          </cell>
          <cell r="P18">
            <v>2757</v>
          </cell>
          <cell r="R18" t="str">
            <v>AOV SOP</v>
          </cell>
          <cell r="S18">
            <v>1</v>
          </cell>
          <cell r="T18">
            <v>1</v>
          </cell>
          <cell r="U18" t="str">
            <v>Air-Operated Valve (AOV)</v>
          </cell>
          <cell r="V18" t="str">
            <v>AOV</v>
          </cell>
          <cell r="W18" t="str">
            <v>-</v>
          </cell>
          <cell r="X18" t="str">
            <v>SOP</v>
          </cell>
          <cell r="Y18">
            <v>140</v>
          </cell>
          <cell r="Z18" t="str">
            <v>1171601352 h</v>
          </cell>
          <cell r="AA18">
            <v>10283</v>
          </cell>
          <cell r="AB18">
            <v>119</v>
          </cell>
          <cell r="AC18">
            <v>104</v>
          </cell>
          <cell r="AD18">
            <v>54</v>
          </cell>
          <cell r="AE18">
            <v>0.011572498298162015</v>
          </cell>
          <cell r="AF18">
            <v>0.5192307692307693</v>
          </cell>
        </row>
        <row r="19">
          <cell r="A19" t="str">
            <v>AOV FTOC</v>
          </cell>
          <cell r="B19">
            <v>1</v>
          </cell>
          <cell r="C19">
            <v>1</v>
          </cell>
          <cell r="D19" t="str">
            <v>Air-Operated Valve (AOV)</v>
          </cell>
          <cell r="E19" t="str">
            <v>AOV</v>
          </cell>
          <cell r="F19" t="str">
            <v>-</v>
          </cell>
          <cell r="G19" t="str">
            <v>FTO/C</v>
          </cell>
          <cell r="H19" t="str">
            <v>AOV FTOC</v>
          </cell>
          <cell r="I19" t="str">
            <v>EB/PL/KS</v>
          </cell>
          <cell r="J19">
            <v>6.274E-05</v>
          </cell>
          <cell r="K19">
            <v>0.0006862</v>
          </cell>
          <cell r="L19">
            <v>0.000951</v>
          </cell>
          <cell r="M19">
            <v>0.002743</v>
          </cell>
          <cell r="N19" t="str">
            <v>Beta</v>
          </cell>
          <cell r="O19">
            <v>1.112</v>
          </cell>
          <cell r="P19">
            <v>1168</v>
          </cell>
          <cell r="R19" t="str">
            <v>BAT FTOP</v>
          </cell>
          <cell r="S19">
            <v>5</v>
          </cell>
          <cell r="T19">
            <v>2</v>
          </cell>
          <cell r="U19" t="str">
            <v>Battery (BAT)</v>
          </cell>
          <cell r="V19" t="str">
            <v>BAT</v>
          </cell>
          <cell r="W19" t="str">
            <v>-</v>
          </cell>
          <cell r="X19" t="str">
            <v>FTOP</v>
          </cell>
          <cell r="Y19">
            <v>33</v>
          </cell>
          <cell r="Z19" t="str">
            <v>57203716 h</v>
          </cell>
          <cell r="AA19">
            <v>502</v>
          </cell>
          <cell r="AB19">
            <v>30</v>
          </cell>
          <cell r="AC19">
            <v>101</v>
          </cell>
          <cell r="AD19">
            <v>26</v>
          </cell>
          <cell r="AE19">
            <v>0.05976095617529881</v>
          </cell>
          <cell r="AF19">
            <v>0.25742574257425743</v>
          </cell>
        </row>
        <row r="20">
          <cell r="A20" t="str">
            <v>AOV ILS</v>
          </cell>
          <cell r="B20">
            <v>1</v>
          </cell>
          <cell r="C20">
            <v>1</v>
          </cell>
          <cell r="D20" t="str">
            <v>Air-Operated Valve (AOV)</v>
          </cell>
          <cell r="E20" t="str">
            <v>AOV</v>
          </cell>
          <cell r="F20" t="str">
            <v>-</v>
          </cell>
          <cell r="G20" t="str">
            <v>ILS</v>
          </cell>
          <cell r="H20" t="str">
            <v>AOV ILS</v>
          </cell>
          <cell r="I20" t="str">
            <v>JNID/IL</v>
          </cell>
          <cell r="J20">
            <v>8.24E-08</v>
          </cell>
          <cell r="K20">
            <v>9.66E-08</v>
          </cell>
          <cell r="L20">
            <v>9.69E-08</v>
          </cell>
          <cell r="M20">
            <v>1.12E-07</v>
          </cell>
          <cell r="N20" t="str">
            <v>Gamma</v>
          </cell>
          <cell r="O20">
            <v>113.5</v>
          </cell>
          <cell r="P20">
            <v>1171601352</v>
          </cell>
          <cell r="R20" t="str">
            <v>BCH FTOP</v>
          </cell>
          <cell r="S20">
            <v>5</v>
          </cell>
          <cell r="T20">
            <v>1</v>
          </cell>
          <cell r="U20" t="str">
            <v>Battery Charger (BCH)</v>
          </cell>
          <cell r="V20" t="str">
            <v>BCH</v>
          </cell>
          <cell r="W20" t="str">
            <v>-</v>
          </cell>
          <cell r="X20" t="str">
            <v>FTOP</v>
          </cell>
          <cell r="Y20">
            <v>233</v>
          </cell>
          <cell r="Z20" t="str">
            <v>95947373 h</v>
          </cell>
          <cell r="AA20">
            <v>842</v>
          </cell>
          <cell r="AB20">
            <v>175</v>
          </cell>
          <cell r="AC20">
            <v>99</v>
          </cell>
          <cell r="AD20">
            <v>72</v>
          </cell>
          <cell r="AE20">
            <v>0.20783847980997625</v>
          </cell>
          <cell r="AF20">
            <v>0.7272727272727273</v>
          </cell>
        </row>
        <row r="21">
          <cell r="A21" t="str">
            <v>AOV ILS-Calc</v>
          </cell>
          <cell r="B21">
            <v>1</v>
          </cell>
          <cell r="C21">
            <v>1</v>
          </cell>
          <cell r="D21" t="str">
            <v>Air-Operated Valve (AOV)</v>
          </cell>
          <cell r="E21" t="str">
            <v>AOV</v>
          </cell>
          <cell r="F21" t="str">
            <v>-</v>
          </cell>
          <cell r="G21" t="str">
            <v>ILL</v>
          </cell>
          <cell r="H21" t="str">
            <v>AOV ILS-Calc</v>
          </cell>
          <cell r="I21" t="str">
            <v>JNID/IL</v>
          </cell>
          <cell r="J21">
            <v>2.07432841652954E-13</v>
          </cell>
          <cell r="K21">
            <v>4.72427137994801E-10</v>
          </cell>
          <cell r="L21">
            <v>1.938E-09</v>
          </cell>
          <cell r="M21">
            <v>8.86538180561214E-09</v>
          </cell>
          <cell r="N21" t="str">
            <v>Gamma</v>
          </cell>
          <cell r="O21">
            <v>0.3</v>
          </cell>
          <cell r="P21">
            <v>154798761.6099071</v>
          </cell>
          <cell r="R21" t="str">
            <v>BUS AC FTOP</v>
          </cell>
          <cell r="S21">
            <v>5</v>
          </cell>
          <cell r="T21">
            <v>6</v>
          </cell>
          <cell r="U21" t="str">
            <v>Bus (BUS)</v>
          </cell>
          <cell r="V21" t="str">
            <v>BUS</v>
          </cell>
          <cell r="W21" t="str">
            <v>AC</v>
          </cell>
          <cell r="X21" t="str">
            <v>FTOP</v>
          </cell>
          <cell r="Y21">
            <v>101</v>
          </cell>
          <cell r="Z21" t="str">
            <v>146884096 h</v>
          </cell>
          <cell r="AA21">
            <v>1289</v>
          </cell>
          <cell r="AB21">
            <v>91</v>
          </cell>
          <cell r="AC21">
            <v>83</v>
          </cell>
          <cell r="AD21">
            <v>51</v>
          </cell>
          <cell r="AE21">
            <v>0.07059736229635376</v>
          </cell>
          <cell r="AF21">
            <v>0.6144578313253012</v>
          </cell>
        </row>
        <row r="22">
          <cell r="A22" t="str">
            <v>AOV SOP</v>
          </cell>
          <cell r="B22">
            <v>1</v>
          </cell>
          <cell r="C22">
            <v>1</v>
          </cell>
          <cell r="D22" t="str">
            <v>Air-Operated Valve (AOV)</v>
          </cell>
          <cell r="E22" t="str">
            <v>AOV</v>
          </cell>
          <cell r="F22" t="str">
            <v>-</v>
          </cell>
          <cell r="G22" t="str">
            <v>SOP</v>
          </cell>
          <cell r="H22" t="str">
            <v>AOV SOP</v>
          </cell>
          <cell r="I22" t="str">
            <v>EB/PL/KS</v>
          </cell>
          <cell r="J22">
            <v>2.038E-09</v>
          </cell>
          <cell r="K22">
            <v>7.464E-08</v>
          </cell>
          <cell r="L22">
            <v>1.305E-07</v>
          </cell>
          <cell r="M22">
            <v>4.489E-07</v>
          </cell>
          <cell r="N22" t="str">
            <v>Gamma</v>
          </cell>
          <cell r="O22">
            <v>0.6801</v>
          </cell>
          <cell r="P22">
            <v>5211000</v>
          </cell>
          <cell r="R22" t="str">
            <v>BUS DC FTOP</v>
          </cell>
          <cell r="S22">
            <v>5</v>
          </cell>
          <cell r="T22">
            <v>6</v>
          </cell>
          <cell r="U22" t="str">
            <v>Bus (BUS)</v>
          </cell>
          <cell r="V22" t="str">
            <v>BUS</v>
          </cell>
          <cell r="W22" t="str">
            <v>DC</v>
          </cell>
          <cell r="X22" t="str">
            <v>FTOP</v>
          </cell>
          <cell r="Y22">
            <v>1</v>
          </cell>
          <cell r="Z22" t="str">
            <v>6381312 h</v>
          </cell>
          <cell r="AA22">
            <v>56</v>
          </cell>
          <cell r="AB22">
            <v>1</v>
          </cell>
          <cell r="AC22">
            <v>15</v>
          </cell>
          <cell r="AD22">
            <v>1</v>
          </cell>
          <cell r="AE22">
            <v>0.017857142857142856</v>
          </cell>
          <cell r="AF22">
            <v>0.06666666666666667</v>
          </cell>
        </row>
        <row r="23">
          <cell r="A23" t="str">
            <v>BAT FTOP</v>
          </cell>
          <cell r="B23">
            <v>5</v>
          </cell>
          <cell r="C23">
            <v>2</v>
          </cell>
          <cell r="D23" t="str">
            <v>Battery (BAT)</v>
          </cell>
          <cell r="E23" t="str">
            <v>BAT</v>
          </cell>
          <cell r="F23" t="str">
            <v>-</v>
          </cell>
          <cell r="G23" t="str">
            <v>FTOP</v>
          </cell>
          <cell r="H23" t="str">
            <v>BAT FTOP</v>
          </cell>
          <cell r="I23" t="str">
            <v>EB/PL/KS</v>
          </cell>
          <cell r="J23">
            <v>9.635E-08</v>
          </cell>
          <cell r="K23">
            <v>4.862E-07</v>
          </cell>
          <cell r="L23">
            <v>5.861E-07</v>
          </cell>
          <cell r="M23">
            <v>1.417E-06</v>
          </cell>
          <cell r="N23" t="str">
            <v>Gamma</v>
          </cell>
          <cell r="O23">
            <v>1.883</v>
          </cell>
          <cell r="P23">
            <v>3213000</v>
          </cell>
          <cell r="R23" t="str">
            <v>CHL FTR</v>
          </cell>
          <cell r="S23">
            <v>9</v>
          </cell>
          <cell r="T23">
            <v>3</v>
          </cell>
          <cell r="U23" t="str">
            <v>Chiller (CHL)</v>
          </cell>
          <cell r="V23" t="str">
            <v>CHL</v>
          </cell>
          <cell r="W23" t="str">
            <v>-</v>
          </cell>
          <cell r="X23" t="str">
            <v>FTR</v>
          </cell>
          <cell r="Y23">
            <v>180</v>
          </cell>
          <cell r="Z23" t="str">
            <v>5913615 h</v>
          </cell>
          <cell r="AA23">
            <v>131</v>
          </cell>
          <cell r="AB23">
            <v>46</v>
          </cell>
          <cell r="AC23">
            <v>20</v>
          </cell>
          <cell r="AD23">
            <v>18</v>
          </cell>
          <cell r="AE23">
            <v>0.3511450381679389</v>
          </cell>
          <cell r="AF23">
            <v>0.9</v>
          </cell>
        </row>
        <row r="24">
          <cell r="A24" t="str">
            <v>BCH FTOP</v>
          </cell>
          <cell r="B24">
            <v>5</v>
          </cell>
          <cell r="C24">
            <v>1</v>
          </cell>
          <cell r="D24" t="str">
            <v>Battery Charger (BCH)</v>
          </cell>
          <cell r="E24" t="str">
            <v>BCH</v>
          </cell>
          <cell r="F24" t="str">
            <v>-</v>
          </cell>
          <cell r="G24" t="str">
            <v>FTOP</v>
          </cell>
          <cell r="H24" t="str">
            <v>BCH FTOP</v>
          </cell>
          <cell r="I24" t="str">
            <v>EB/PL/KS</v>
          </cell>
          <cell r="J24">
            <v>2.394E-07</v>
          </cell>
          <cell r="K24">
            <v>2.045E-06</v>
          </cell>
          <cell r="L24">
            <v>2.708E-06</v>
          </cell>
          <cell r="M24">
            <v>7.443E-06</v>
          </cell>
          <cell r="N24" t="str">
            <v>Gamma</v>
          </cell>
          <cell r="O24">
            <v>1.281</v>
          </cell>
          <cell r="P24">
            <v>472800</v>
          </cell>
          <cell r="R24" t="str">
            <v>CHL FTS</v>
          </cell>
          <cell r="S24">
            <v>9</v>
          </cell>
          <cell r="T24">
            <v>3</v>
          </cell>
          <cell r="U24" t="str">
            <v>Chiller (CHL)</v>
          </cell>
          <cell r="V24" t="str">
            <v>CHL</v>
          </cell>
          <cell r="W24" t="str">
            <v>-</v>
          </cell>
          <cell r="X24" t="str">
            <v>FTS</v>
          </cell>
          <cell r="Y24">
            <v>84</v>
          </cell>
          <cell r="Z24" t="str">
            <v>19071</v>
          </cell>
          <cell r="AA24">
            <v>135</v>
          </cell>
          <cell r="AB24">
            <v>34</v>
          </cell>
          <cell r="AC24">
            <v>22</v>
          </cell>
          <cell r="AD24">
            <v>18</v>
          </cell>
          <cell r="AE24">
            <v>0.2518518518518518</v>
          </cell>
          <cell r="AF24">
            <v>0.8181818181818182</v>
          </cell>
        </row>
        <row r="25">
          <cell r="A25" t="str">
            <v>BUS AC FTOP</v>
          </cell>
          <cell r="B25">
            <v>5</v>
          </cell>
          <cell r="C25">
            <v>6</v>
          </cell>
          <cell r="D25" t="str">
            <v>Bus (BUS)</v>
          </cell>
          <cell r="E25" t="str">
            <v>BUS</v>
          </cell>
          <cell r="F25" t="str">
            <v>AC</v>
          </cell>
          <cell r="G25" t="str">
            <v>FTOP</v>
          </cell>
          <cell r="H25" t="str">
            <v>BUS FTOP AC</v>
          </cell>
          <cell r="I25" t="str">
            <v>EB/PL/KS</v>
          </cell>
          <cell r="J25">
            <v>2.451E-08</v>
          </cell>
          <cell r="K25">
            <v>8.1E-07</v>
          </cell>
          <cell r="L25">
            <v>1.388E-06</v>
          </cell>
          <cell r="M25">
            <v>4.717E-06</v>
          </cell>
          <cell r="N25" t="str">
            <v>Gamma</v>
          </cell>
          <cell r="O25">
            <v>0.7031</v>
          </cell>
          <cell r="P25">
            <v>506500</v>
          </cell>
          <cell r="R25" t="str">
            <v>CKV ELS</v>
          </cell>
          <cell r="S25">
            <v>1</v>
          </cell>
          <cell r="T25">
            <v>9</v>
          </cell>
          <cell r="U25" t="str">
            <v>Check Valve (CKV)</v>
          </cell>
          <cell r="V25" t="str">
            <v>CKV</v>
          </cell>
          <cell r="W25" t="str">
            <v>-</v>
          </cell>
          <cell r="X25" t="str">
            <v>ELS</v>
          </cell>
          <cell r="Y25">
            <v>10</v>
          </cell>
          <cell r="Z25" t="str">
            <v>1004642562 h</v>
          </cell>
          <cell r="AA25">
            <v>8820</v>
          </cell>
          <cell r="AB25">
            <v>10</v>
          </cell>
          <cell r="AC25">
            <v>104</v>
          </cell>
          <cell r="AD25">
            <v>8</v>
          </cell>
          <cell r="AE25">
            <v>0.0011337868480725624</v>
          </cell>
          <cell r="AF25">
            <v>0.07692307692307693</v>
          </cell>
        </row>
        <row r="26">
          <cell r="A26" t="str">
            <v>BUS DC FTOP</v>
          </cell>
          <cell r="B26">
            <v>5</v>
          </cell>
          <cell r="C26">
            <v>6</v>
          </cell>
          <cell r="D26" t="str">
            <v>Bus (BUS)</v>
          </cell>
          <cell r="E26" t="str">
            <v>BUS</v>
          </cell>
          <cell r="F26" t="str">
            <v>DC</v>
          </cell>
          <cell r="G26" t="str">
            <v>FTOP</v>
          </cell>
          <cell r="H26" t="str">
            <v>BUS FTOP DC</v>
          </cell>
          <cell r="I26" t="str">
            <v>JNID/IL</v>
          </cell>
          <cell r="J26">
            <v>2.76E-08</v>
          </cell>
          <cell r="K26">
            <v>1.85E-07</v>
          </cell>
          <cell r="L26">
            <v>2.35E-07</v>
          </cell>
          <cell r="M26">
            <v>6.12E-07</v>
          </cell>
          <cell r="N26" t="str">
            <v>Gamma</v>
          </cell>
          <cell r="O26">
            <v>1.5</v>
          </cell>
          <cell r="P26">
            <v>6381312</v>
          </cell>
          <cell r="R26" t="str">
            <v>CKV FTC</v>
          </cell>
          <cell r="S26">
            <v>1</v>
          </cell>
          <cell r="T26">
            <v>9</v>
          </cell>
          <cell r="U26" t="str">
            <v>Check Valve (CKV)</v>
          </cell>
          <cell r="V26" t="str">
            <v>CKV</v>
          </cell>
          <cell r="W26" t="str">
            <v>-</v>
          </cell>
          <cell r="X26" t="str">
            <v>FTC</v>
          </cell>
          <cell r="Y26">
            <v>8</v>
          </cell>
          <cell r="Z26" t="str">
            <v>46841</v>
          </cell>
          <cell r="AA26">
            <v>599</v>
          </cell>
          <cell r="AB26">
            <v>7</v>
          </cell>
          <cell r="AC26">
            <v>47</v>
          </cell>
          <cell r="AD26">
            <v>6</v>
          </cell>
          <cell r="AE26">
            <v>0.011686143572621035</v>
          </cell>
          <cell r="AF26">
            <v>0.1276595744680851</v>
          </cell>
        </row>
        <row r="27">
          <cell r="A27" t="str">
            <v>CHL FTR</v>
          </cell>
          <cell r="B27">
            <v>9</v>
          </cell>
          <cell r="C27">
            <v>3</v>
          </cell>
          <cell r="D27" t="str">
            <v>Chiller (CHL)</v>
          </cell>
          <cell r="E27" t="str">
            <v>CHL</v>
          </cell>
          <cell r="F27" t="str">
            <v>-</v>
          </cell>
          <cell r="G27" t="str">
            <v>FTR</v>
          </cell>
          <cell r="H27" t="str">
            <v>CHL FTR</v>
          </cell>
          <cell r="I27" t="str">
            <v>JNID/IL</v>
          </cell>
          <cell r="J27">
            <v>2.69E-05</v>
          </cell>
          <cell r="K27">
            <v>3.05E-05</v>
          </cell>
          <cell r="L27">
            <v>3.05E-05</v>
          </cell>
          <cell r="M27">
            <v>3.44E-05</v>
          </cell>
          <cell r="N27" t="str">
            <v>Gamma</v>
          </cell>
          <cell r="O27">
            <v>180.5</v>
          </cell>
          <cell r="P27">
            <v>5913615.28</v>
          </cell>
          <cell r="R27" t="str">
            <v>CKV FTO</v>
          </cell>
          <cell r="S27">
            <v>1</v>
          </cell>
          <cell r="T27">
            <v>9</v>
          </cell>
          <cell r="U27" t="str">
            <v>Check Valve (CKV)</v>
          </cell>
          <cell r="V27" t="str">
            <v>CKV</v>
          </cell>
          <cell r="W27" t="str">
            <v>-</v>
          </cell>
          <cell r="X27" t="str">
            <v>FTO</v>
          </cell>
          <cell r="Y27">
            <v>0</v>
          </cell>
          <cell r="Z27" t="str">
            <v>46841</v>
          </cell>
          <cell r="AA27">
            <v>599</v>
          </cell>
          <cell r="AB27">
            <v>0</v>
          </cell>
          <cell r="AC27">
            <v>47</v>
          </cell>
          <cell r="AD27">
            <v>0</v>
          </cell>
          <cell r="AE27">
            <v>0</v>
          </cell>
          <cell r="AF27">
            <v>0</v>
          </cell>
        </row>
        <row r="28">
          <cell r="A28" t="str">
            <v>CHL FTS</v>
          </cell>
          <cell r="B28">
            <v>9</v>
          </cell>
          <cell r="C28">
            <v>3</v>
          </cell>
          <cell r="D28" t="str">
            <v>Chiller (CHL)</v>
          </cell>
          <cell r="E28" t="str">
            <v>CHL</v>
          </cell>
          <cell r="F28" t="str">
            <v>-</v>
          </cell>
          <cell r="G28" t="str">
            <v>FTS</v>
          </cell>
          <cell r="H28" t="str">
            <v>CHL FTS</v>
          </cell>
          <cell r="I28" t="str">
            <v>EB/PL/KS</v>
          </cell>
          <cell r="J28">
            <v>0.0001084</v>
          </cell>
          <cell r="K28">
            <v>0.006788</v>
          </cell>
          <cell r="L28">
            <v>0.01301</v>
          </cell>
          <cell r="M28">
            <v>0.04708</v>
          </cell>
          <cell r="N28" t="str">
            <v>Beta</v>
          </cell>
          <cell r="O28">
            <v>0.5813</v>
          </cell>
          <cell r="P28">
            <v>44.08</v>
          </cell>
          <cell r="R28" t="str">
            <v>CKV ILS</v>
          </cell>
          <cell r="S28">
            <v>1</v>
          </cell>
          <cell r="T28">
            <v>9</v>
          </cell>
          <cell r="U28" t="str">
            <v>Check Valve (CKV)</v>
          </cell>
          <cell r="V28" t="str">
            <v>CKV</v>
          </cell>
          <cell r="W28" t="str">
            <v>-</v>
          </cell>
          <cell r="X28" t="str">
            <v>ILS</v>
          </cell>
          <cell r="Y28">
            <v>204</v>
          </cell>
          <cell r="Z28" t="str">
            <v>1004642562 h</v>
          </cell>
          <cell r="AA28">
            <v>8820</v>
          </cell>
          <cell r="AB28">
            <v>178</v>
          </cell>
          <cell r="AC28">
            <v>104</v>
          </cell>
          <cell r="AD28">
            <v>65</v>
          </cell>
          <cell r="AE28">
            <v>0.02018140589569161</v>
          </cell>
          <cell r="AF28">
            <v>0.625</v>
          </cell>
        </row>
        <row r="29">
          <cell r="A29" t="str">
            <v>CKV ELS</v>
          </cell>
          <cell r="B29">
            <v>1</v>
          </cell>
          <cell r="C29">
            <v>9</v>
          </cell>
          <cell r="D29" t="str">
            <v>Check Valve (CKV)</v>
          </cell>
          <cell r="E29" t="str">
            <v>CKV</v>
          </cell>
          <cell r="F29" t="str">
            <v>-</v>
          </cell>
          <cell r="G29" t="str">
            <v>ELS</v>
          </cell>
          <cell r="H29" t="str">
            <v>CKV ELS</v>
          </cell>
          <cell r="I29" t="str">
            <v>JNID/IL</v>
          </cell>
          <cell r="J29">
            <v>5.77E-09</v>
          </cell>
          <cell r="K29">
            <v>1.01E-08</v>
          </cell>
          <cell r="L29">
            <v>1.05E-08</v>
          </cell>
          <cell r="M29">
            <v>1.63E-08</v>
          </cell>
          <cell r="N29" t="str">
            <v>Gamma</v>
          </cell>
          <cell r="O29">
            <v>10.5</v>
          </cell>
          <cell r="P29">
            <v>1004642562</v>
          </cell>
          <cell r="R29" t="str">
            <v>CKV SC</v>
          </cell>
          <cell r="S29">
            <v>1</v>
          </cell>
          <cell r="T29">
            <v>9</v>
          </cell>
          <cell r="U29" t="str">
            <v>Check Valve (CKV)</v>
          </cell>
          <cell r="V29" t="str">
            <v>CKV</v>
          </cell>
          <cell r="W29" t="str">
            <v>-</v>
          </cell>
          <cell r="X29" t="str">
            <v>SC</v>
          </cell>
          <cell r="Y29">
            <v>5</v>
          </cell>
          <cell r="Z29" t="str">
            <v>1004642562 h</v>
          </cell>
          <cell r="AA29">
            <v>8820</v>
          </cell>
          <cell r="AB29">
            <v>1</v>
          </cell>
          <cell r="AC29">
            <v>104</v>
          </cell>
          <cell r="AD29">
            <v>1</v>
          </cell>
          <cell r="AE29">
            <v>0.00011337868480725624</v>
          </cell>
          <cell r="AF29">
            <v>0.009615384615384616</v>
          </cell>
        </row>
        <row r="30">
          <cell r="A30" t="str">
            <v>CKV ELS-Calc</v>
          </cell>
          <cell r="B30">
            <v>1</v>
          </cell>
          <cell r="C30">
            <v>9</v>
          </cell>
          <cell r="D30" t="str">
            <v>Check Valve (CKV)</v>
          </cell>
          <cell r="E30" t="str">
            <v>CKV</v>
          </cell>
          <cell r="F30" t="str">
            <v>-</v>
          </cell>
          <cell r="G30" t="str">
            <v>ELL</v>
          </cell>
          <cell r="H30" t="str">
            <v>CKV ELS-Calc</v>
          </cell>
          <cell r="I30" t="str">
            <v>JNID/IL</v>
          </cell>
          <cell r="J30">
            <v>7.86703501624981E-14</v>
          </cell>
          <cell r="K30">
            <v>1.79171282985644E-10</v>
          </cell>
          <cell r="L30">
            <v>7.35E-10</v>
          </cell>
          <cell r="M30">
            <v>3.36225780553401E-09</v>
          </cell>
          <cell r="N30" t="str">
            <v>Gamma</v>
          </cell>
          <cell r="O30">
            <v>0.3</v>
          </cell>
          <cell r="P30">
            <v>408163265.3061224</v>
          </cell>
          <cell r="R30" t="str">
            <v>CKV SO</v>
          </cell>
          <cell r="S30">
            <v>1</v>
          </cell>
          <cell r="T30">
            <v>9</v>
          </cell>
          <cell r="U30" t="str">
            <v>Check Valve (CKV)</v>
          </cell>
          <cell r="V30" t="str">
            <v>CKV</v>
          </cell>
          <cell r="W30" t="str">
            <v>-</v>
          </cell>
          <cell r="X30" t="str">
            <v>SO</v>
          </cell>
          <cell r="Y30">
            <v>3</v>
          </cell>
          <cell r="Z30" t="str">
            <v>1004642562 h</v>
          </cell>
          <cell r="AA30">
            <v>8820</v>
          </cell>
          <cell r="AB30">
            <v>3</v>
          </cell>
          <cell r="AC30">
            <v>104</v>
          </cell>
          <cell r="AD30">
            <v>2</v>
          </cell>
          <cell r="AE30">
            <v>0.0003401360544217687</v>
          </cell>
          <cell r="AF30">
            <v>0.019230769230769232</v>
          </cell>
        </row>
        <row r="31">
          <cell r="A31" t="str">
            <v>CKV FTC</v>
          </cell>
          <cell r="B31">
            <v>1</v>
          </cell>
          <cell r="C31">
            <v>9</v>
          </cell>
          <cell r="D31" t="str">
            <v>Check Valve (CKV)</v>
          </cell>
          <cell r="E31" t="str">
            <v>CKV</v>
          </cell>
          <cell r="F31" t="str">
            <v>-</v>
          </cell>
          <cell r="G31" t="str">
            <v>FTC</v>
          </cell>
          <cell r="H31" t="str">
            <v>CKV FTC</v>
          </cell>
          <cell r="I31" t="str">
            <v>EB/PL/KS</v>
          </cell>
          <cell r="J31">
            <v>6.683E-06</v>
          </cell>
          <cell r="K31">
            <v>0.0001499</v>
          </cell>
          <cell r="L31">
            <v>0.0002382</v>
          </cell>
          <cell r="M31">
            <v>0.0007704</v>
          </cell>
          <cell r="N31" t="str">
            <v>Beta</v>
          </cell>
          <cell r="O31">
            <v>0.8062</v>
          </cell>
          <cell r="P31">
            <v>3384</v>
          </cell>
          <cell r="R31" t="str">
            <v>CRB FTO/C</v>
          </cell>
          <cell r="S31">
            <v>5</v>
          </cell>
          <cell r="T31">
            <v>4</v>
          </cell>
          <cell r="U31" t="str">
            <v>Circuit Breaker (CRB)</v>
          </cell>
          <cell r="V31" t="str">
            <v>CRB</v>
          </cell>
          <cell r="W31" t="str">
            <v>Pooled</v>
          </cell>
          <cell r="X31" t="str">
            <v>FTO/C</v>
          </cell>
          <cell r="Y31">
            <v>179</v>
          </cell>
          <cell r="Z31" t="str">
            <v>126213</v>
          </cell>
          <cell r="AA31">
            <v>4494</v>
          </cell>
          <cell r="AB31">
            <v>162</v>
          </cell>
          <cell r="AC31">
            <v>101</v>
          </cell>
          <cell r="AD31">
            <v>61</v>
          </cell>
          <cell r="AE31">
            <v>0.036048064085447265</v>
          </cell>
          <cell r="AF31">
            <v>0.6039603960396039</v>
          </cell>
        </row>
        <row r="32">
          <cell r="A32" t="str">
            <v>CKV FTO</v>
          </cell>
          <cell r="B32">
            <v>1</v>
          </cell>
          <cell r="C32">
            <v>9</v>
          </cell>
          <cell r="D32" t="str">
            <v>Check Valve (CKV)</v>
          </cell>
          <cell r="E32" t="str">
            <v>CKV</v>
          </cell>
          <cell r="F32" t="str">
            <v>-</v>
          </cell>
          <cell r="G32" t="str">
            <v>FTO</v>
          </cell>
          <cell r="H32" t="str">
            <v>CKV FTO</v>
          </cell>
          <cell r="I32" t="str">
            <v>JNID/IL</v>
          </cell>
          <cell r="J32">
            <v>4.2E-08</v>
          </cell>
          <cell r="K32">
            <v>4.86E-06</v>
          </cell>
          <cell r="L32">
            <v>1.07E-05</v>
          </cell>
          <cell r="M32">
            <v>4.1E-05</v>
          </cell>
          <cell r="N32" t="str">
            <v>Beta</v>
          </cell>
          <cell r="O32">
            <v>0.5</v>
          </cell>
          <cell r="P32">
            <v>46841.43</v>
          </cell>
          <cell r="R32" t="str">
            <v>CRB SOP</v>
          </cell>
          <cell r="S32">
            <v>5</v>
          </cell>
          <cell r="T32">
            <v>4</v>
          </cell>
          <cell r="U32" t="str">
            <v>Circuit Breaker (CRB)</v>
          </cell>
          <cell r="V32" t="str">
            <v>CRB</v>
          </cell>
          <cell r="W32" t="str">
            <v>DC</v>
          </cell>
          <cell r="X32" t="str">
            <v>SOP</v>
          </cell>
          <cell r="Y32">
            <v>4</v>
          </cell>
          <cell r="Z32" t="str">
            <v>91161573 h</v>
          </cell>
          <cell r="AA32">
            <v>800</v>
          </cell>
          <cell r="AB32">
            <v>4</v>
          </cell>
          <cell r="AC32">
            <v>67</v>
          </cell>
          <cell r="AD32">
            <v>4</v>
          </cell>
          <cell r="AE32">
            <v>0.005</v>
          </cell>
          <cell r="AF32">
            <v>0.05970149253731343</v>
          </cell>
        </row>
        <row r="33">
          <cell r="A33" t="str">
            <v>CKV ILS</v>
          </cell>
          <cell r="B33">
            <v>1</v>
          </cell>
          <cell r="C33">
            <v>9</v>
          </cell>
          <cell r="D33" t="str">
            <v>Check Valve (CKV)</v>
          </cell>
          <cell r="E33" t="str">
            <v>CKV</v>
          </cell>
          <cell r="F33" t="str">
            <v>-</v>
          </cell>
          <cell r="G33" t="str">
            <v>ILS</v>
          </cell>
          <cell r="H33" t="str">
            <v>CKV ILS</v>
          </cell>
          <cell r="I33" t="str">
            <v>EB/PL/KS</v>
          </cell>
          <cell r="J33">
            <v>2.32E-09</v>
          </cell>
          <cell r="K33">
            <v>1.56E-07</v>
          </cell>
          <cell r="L33">
            <v>3.076E-07</v>
          </cell>
          <cell r="M33">
            <v>1.127E-06</v>
          </cell>
          <cell r="N33" t="str">
            <v>Gamma</v>
          </cell>
          <cell r="O33">
            <v>0.5709</v>
          </cell>
          <cell r="P33">
            <v>1856000</v>
          </cell>
          <cell r="R33" t="str">
            <v>CRB SOP</v>
          </cell>
          <cell r="S33">
            <v>5</v>
          </cell>
          <cell r="T33">
            <v>4</v>
          </cell>
          <cell r="U33" t="str">
            <v>Circuit Breaker (CRB)</v>
          </cell>
          <cell r="V33" t="str">
            <v>CRB</v>
          </cell>
          <cell r="W33" t="str">
            <v>HV</v>
          </cell>
          <cell r="X33" t="str">
            <v>SOP</v>
          </cell>
          <cell r="Y33">
            <v>23</v>
          </cell>
          <cell r="Z33" t="str">
            <v>32248367 h</v>
          </cell>
          <cell r="AA33">
            <v>283</v>
          </cell>
          <cell r="AB33">
            <v>21</v>
          </cell>
          <cell r="AC33">
            <v>45</v>
          </cell>
          <cell r="AD33">
            <v>17</v>
          </cell>
          <cell r="AE33">
            <v>0.07420494699646643</v>
          </cell>
          <cell r="AF33">
            <v>0.37777777777777777</v>
          </cell>
        </row>
        <row r="34">
          <cell r="A34" t="str">
            <v>CKV ILS-Calc</v>
          </cell>
          <cell r="B34">
            <v>1</v>
          </cell>
          <cell r="C34">
            <v>9</v>
          </cell>
          <cell r="D34" t="str">
            <v>Check Valve (CKV)</v>
          </cell>
          <cell r="E34" t="str">
            <v>CKV</v>
          </cell>
          <cell r="F34" t="str">
            <v>-</v>
          </cell>
          <cell r="G34" t="str">
            <v>ILL</v>
          </cell>
          <cell r="H34" t="str">
            <v>CKV ILS-Calc</v>
          </cell>
          <cell r="I34" t="str">
            <v>EB/PL/KS</v>
          </cell>
          <cell r="J34">
            <v>6.5847618258461E-13</v>
          </cell>
          <cell r="K34">
            <v>1.49967582711249E-09</v>
          </cell>
          <cell r="L34">
            <v>6.1519999999999994E-09</v>
          </cell>
          <cell r="M34">
            <v>2.81423265573405E-08</v>
          </cell>
          <cell r="N34" t="str">
            <v>Gamma</v>
          </cell>
          <cell r="O34">
            <v>0.3</v>
          </cell>
          <cell r="P34">
            <v>48764629.38881665</v>
          </cell>
          <cell r="R34" t="str">
            <v>CRB SOP</v>
          </cell>
          <cell r="S34">
            <v>5</v>
          </cell>
          <cell r="T34">
            <v>4</v>
          </cell>
          <cell r="U34" t="str">
            <v>Circuit Breaker (CRB)</v>
          </cell>
          <cell r="V34" t="str">
            <v>CRB</v>
          </cell>
          <cell r="W34" t="str">
            <v>MV</v>
          </cell>
          <cell r="X34" t="str">
            <v>SOP</v>
          </cell>
          <cell r="Y34">
            <v>14</v>
          </cell>
          <cell r="Z34" t="str">
            <v>139818814 h</v>
          </cell>
          <cell r="AA34">
            <v>1227</v>
          </cell>
          <cell r="AB34">
            <v>11</v>
          </cell>
          <cell r="AC34">
            <v>88</v>
          </cell>
          <cell r="AD34">
            <v>10</v>
          </cell>
          <cell r="AE34">
            <v>0.008964955175224124</v>
          </cell>
          <cell r="AF34">
            <v>0.11363636363636363</v>
          </cell>
        </row>
        <row r="35">
          <cell r="A35" t="str">
            <v>CKV SC</v>
          </cell>
          <cell r="B35">
            <v>1</v>
          </cell>
          <cell r="C35">
            <v>9</v>
          </cell>
          <cell r="D35" t="str">
            <v>Check Valve (CKV)</v>
          </cell>
          <cell r="E35" t="str">
            <v>CKV</v>
          </cell>
          <cell r="F35" t="str">
            <v>-</v>
          </cell>
          <cell r="G35" t="str">
            <v>SC</v>
          </cell>
          <cell r="H35" t="str">
            <v>CKV SC</v>
          </cell>
          <cell r="I35" t="str">
            <v>JNID/IL</v>
          </cell>
          <cell r="J35">
            <v>2.28E-09</v>
          </cell>
          <cell r="K35">
            <v>5.15E-09</v>
          </cell>
          <cell r="L35">
            <v>5.47E-09</v>
          </cell>
          <cell r="M35">
            <v>9.79E-09</v>
          </cell>
          <cell r="N35" t="str">
            <v>Gamma</v>
          </cell>
          <cell r="O35">
            <v>5.5</v>
          </cell>
          <cell r="P35">
            <v>1004642562</v>
          </cell>
          <cell r="R35" t="str">
            <v>CRB SOP</v>
          </cell>
          <cell r="S35">
            <v>5</v>
          </cell>
          <cell r="T35">
            <v>4</v>
          </cell>
          <cell r="U35" t="str">
            <v>Circuit Breaker (CRB)</v>
          </cell>
          <cell r="V35" t="str">
            <v>CRB</v>
          </cell>
          <cell r="W35" t="str">
            <v>Pooled</v>
          </cell>
          <cell r="X35" t="str">
            <v>SOP</v>
          </cell>
          <cell r="Y35">
            <v>109</v>
          </cell>
          <cell r="Z35" t="str">
            <v>645942457 h</v>
          </cell>
          <cell r="AA35">
            <v>5670</v>
          </cell>
          <cell r="AB35">
            <v>94</v>
          </cell>
          <cell r="AC35">
            <v>101</v>
          </cell>
          <cell r="AD35">
            <v>49</v>
          </cell>
          <cell r="AE35">
            <v>0.016578483245149912</v>
          </cell>
          <cell r="AF35">
            <v>0.48514851485148514</v>
          </cell>
        </row>
        <row r="36">
          <cell r="A36" t="str">
            <v>CKV SO</v>
          </cell>
          <cell r="B36">
            <v>1</v>
          </cell>
          <cell r="C36">
            <v>9</v>
          </cell>
          <cell r="D36" t="str">
            <v>Check Valve (CKV)</v>
          </cell>
          <cell r="E36" t="str">
            <v>CKV</v>
          </cell>
          <cell r="F36" t="str">
            <v>-</v>
          </cell>
          <cell r="G36" t="str">
            <v>SO</v>
          </cell>
          <cell r="H36" t="str">
            <v>CKV SO</v>
          </cell>
          <cell r="I36" t="str">
            <v>JNID/IL</v>
          </cell>
          <cell r="J36">
            <v>1.08E-09</v>
          </cell>
          <cell r="K36">
            <v>3.16E-09</v>
          </cell>
          <cell r="L36">
            <v>3.48E-09</v>
          </cell>
          <cell r="M36">
            <v>7E-09</v>
          </cell>
          <cell r="N36" t="str">
            <v>Gamma</v>
          </cell>
          <cell r="O36">
            <v>3.5</v>
          </cell>
          <cell r="P36">
            <v>1004642562</v>
          </cell>
          <cell r="R36" t="str">
            <v>CRBDC FTOC</v>
          </cell>
          <cell r="S36">
            <v>5</v>
          </cell>
          <cell r="T36">
            <v>4</v>
          </cell>
          <cell r="U36" t="str">
            <v>Circuit Breaker (CRB)</v>
          </cell>
          <cell r="V36" t="str">
            <v>CRB</v>
          </cell>
          <cell r="W36" t="str">
            <v>DC</v>
          </cell>
          <cell r="X36" t="str">
            <v>FTO/C</v>
          </cell>
          <cell r="Y36">
            <v>7</v>
          </cell>
          <cell r="Z36" t="str">
            <v>13080</v>
          </cell>
          <cell r="AA36">
            <v>667</v>
          </cell>
          <cell r="AB36">
            <v>7</v>
          </cell>
          <cell r="AC36">
            <v>51</v>
          </cell>
          <cell r="AD36">
            <v>7</v>
          </cell>
          <cell r="AE36">
            <v>0.010494752623688156</v>
          </cell>
          <cell r="AF36">
            <v>0.13725490196078433</v>
          </cell>
        </row>
        <row r="37">
          <cell r="A37" t="str">
            <v>CRB FTOC</v>
          </cell>
          <cell r="B37">
            <v>5</v>
          </cell>
          <cell r="C37">
            <v>4</v>
          </cell>
          <cell r="D37" t="str">
            <v>Circuit Breaker (CRB)</v>
          </cell>
          <cell r="E37" t="str">
            <v>CRB</v>
          </cell>
          <cell r="F37" t="str">
            <v>Pooled</v>
          </cell>
          <cell r="G37" t="str">
            <v>FTO/C</v>
          </cell>
          <cell r="H37" t="str">
            <v>CBK FTOC</v>
          </cell>
          <cell r="I37" t="str">
            <v>EB/PL/KS</v>
          </cell>
          <cell r="J37">
            <v>0.0001093</v>
          </cell>
          <cell r="K37">
            <v>0.001629</v>
          </cell>
          <cell r="L37">
            <v>0.002392</v>
          </cell>
          <cell r="M37">
            <v>0.007274</v>
          </cell>
          <cell r="N37" t="str">
            <v>Beta</v>
          </cell>
          <cell r="O37">
            <v>0.9548</v>
          </cell>
          <cell r="P37">
            <v>398.3</v>
          </cell>
          <cell r="R37" t="str">
            <v>CRBHV FTOC</v>
          </cell>
          <cell r="S37">
            <v>5</v>
          </cell>
          <cell r="T37">
            <v>4</v>
          </cell>
          <cell r="U37" t="str">
            <v>Circuit Breaker (CRB)</v>
          </cell>
          <cell r="V37" t="str">
            <v>CRB</v>
          </cell>
          <cell r="W37" t="str">
            <v>HV</v>
          </cell>
          <cell r="X37" t="str">
            <v>FTO/C</v>
          </cell>
          <cell r="Y37">
            <v>39</v>
          </cell>
          <cell r="Z37" t="str">
            <v>7964</v>
          </cell>
          <cell r="AA37">
            <v>257</v>
          </cell>
          <cell r="AB37">
            <v>32</v>
          </cell>
          <cell r="AC37">
            <v>39</v>
          </cell>
          <cell r="AD37">
            <v>19</v>
          </cell>
          <cell r="AE37">
            <v>0.1245136186770428</v>
          </cell>
          <cell r="AF37">
            <v>0.48717948717948717</v>
          </cell>
        </row>
        <row r="38">
          <cell r="A38" t="str">
            <v>CRB SOP</v>
          </cell>
          <cell r="B38">
            <v>5</v>
          </cell>
          <cell r="C38">
            <v>4</v>
          </cell>
          <cell r="D38" t="str">
            <v>Circuit Breaker (CRB)</v>
          </cell>
          <cell r="E38" t="str">
            <v>CRB</v>
          </cell>
          <cell r="F38" t="str">
            <v>Pooled</v>
          </cell>
          <cell r="G38" t="str">
            <v>SOP</v>
          </cell>
          <cell r="H38" t="str">
            <v>CBK SOP</v>
          </cell>
          <cell r="I38" t="str">
            <v>EB/PL/KS</v>
          </cell>
          <cell r="J38">
            <v>1.515E-08</v>
          </cell>
          <cell r="K38">
            <v>1.544E-07</v>
          </cell>
          <cell r="L38">
            <v>2.113E-07</v>
          </cell>
          <cell r="M38">
            <v>6.016E-07</v>
          </cell>
          <cell r="N38" t="str">
            <v>Gamma</v>
          </cell>
          <cell r="O38">
            <v>1.156</v>
          </cell>
          <cell r="P38">
            <v>5470000</v>
          </cell>
          <cell r="R38" t="str">
            <v>CRBMV FTOC</v>
          </cell>
          <cell r="S38">
            <v>5</v>
          </cell>
          <cell r="T38">
            <v>4</v>
          </cell>
          <cell r="U38" t="str">
            <v>Circuit Breaker (CRB)</v>
          </cell>
          <cell r="V38" t="str">
            <v>CRB</v>
          </cell>
          <cell r="W38" t="str">
            <v>MV</v>
          </cell>
          <cell r="X38" t="str">
            <v>FTO/C</v>
          </cell>
          <cell r="Y38">
            <v>59</v>
          </cell>
          <cell r="Z38" t="str">
            <v>43068</v>
          </cell>
          <cell r="AA38">
            <v>1087</v>
          </cell>
          <cell r="AB38">
            <v>54</v>
          </cell>
          <cell r="AC38">
            <v>84</v>
          </cell>
          <cell r="AD38">
            <v>36</v>
          </cell>
          <cell r="AE38">
            <v>0.04967801287948482</v>
          </cell>
          <cell r="AF38">
            <v>0.42857142857142855</v>
          </cell>
        </row>
        <row r="39">
          <cell r="A39" t="str">
            <v>CRBDC FTOC</v>
          </cell>
          <cell r="B39">
            <v>5</v>
          </cell>
          <cell r="C39">
            <v>4</v>
          </cell>
          <cell r="D39" t="str">
            <v>Circuit Breaker (CRB)</v>
          </cell>
          <cell r="E39" t="str">
            <v>CRB</v>
          </cell>
          <cell r="F39" t="str">
            <v>DC</v>
          </cell>
          <cell r="G39" t="str">
            <v>FTO/C</v>
          </cell>
          <cell r="H39" t="str">
            <v>CBKDC FTOC</v>
          </cell>
          <cell r="I39" t="str">
            <v>JNID/IL</v>
          </cell>
          <cell r="J39">
            <v>0.000278</v>
          </cell>
          <cell r="K39">
            <v>0.000548</v>
          </cell>
          <cell r="L39">
            <v>0.000573</v>
          </cell>
          <cell r="M39">
            <v>0.000955</v>
          </cell>
          <cell r="N39" t="str">
            <v>Beta</v>
          </cell>
          <cell r="O39">
            <v>7.5</v>
          </cell>
          <cell r="P39">
            <v>13073.74</v>
          </cell>
          <cell r="R39" t="str">
            <v>ROD FTOP</v>
          </cell>
          <cell r="S39">
            <v>8</v>
          </cell>
          <cell r="T39">
            <v>2</v>
          </cell>
          <cell r="U39" t="str">
            <v>Control Rod (ROD)</v>
          </cell>
          <cell r="V39" t="str">
            <v>ROD</v>
          </cell>
          <cell r="W39" t="str">
            <v>Control Rod</v>
          </cell>
          <cell r="X39" t="str">
            <v>FTOP</v>
          </cell>
          <cell r="Y39">
            <v>28</v>
          </cell>
          <cell r="Z39" t="str">
            <v>95605727 h</v>
          </cell>
          <cell r="AA39">
            <v>839</v>
          </cell>
          <cell r="AB39">
            <v>26</v>
          </cell>
          <cell r="AC39">
            <v>39</v>
          </cell>
          <cell r="AD39">
            <v>14</v>
          </cell>
          <cell r="AE39">
            <v>0.03098927294398093</v>
          </cell>
          <cell r="AF39">
            <v>0.358974358974359</v>
          </cell>
        </row>
        <row r="40">
          <cell r="A40" t="str">
            <v>CRBDC SOP</v>
          </cell>
          <cell r="B40">
            <v>5</v>
          </cell>
          <cell r="C40">
            <v>4</v>
          </cell>
          <cell r="D40" t="str">
            <v>Circuit Breaker (CRB)</v>
          </cell>
          <cell r="E40" t="str">
            <v>CRB</v>
          </cell>
          <cell r="F40" t="str">
            <v>DC</v>
          </cell>
          <cell r="G40" t="str">
            <v>SOP</v>
          </cell>
          <cell r="H40" t="str">
            <v>CBKDC SOP</v>
          </cell>
          <cell r="I40" t="str">
            <v>JNID/IL</v>
          </cell>
          <cell r="J40">
            <v>1.82E-08</v>
          </cell>
          <cell r="K40">
            <v>4.58E-08</v>
          </cell>
          <cell r="L40">
            <v>4.94E-08</v>
          </cell>
          <cell r="M40">
            <v>9.28E-08</v>
          </cell>
          <cell r="N40" t="str">
            <v>Gamma</v>
          </cell>
          <cell r="O40">
            <v>4.5</v>
          </cell>
          <cell r="P40">
            <v>91161573</v>
          </cell>
          <cell r="R40" t="str">
            <v>CRD FTOP</v>
          </cell>
          <cell r="S40">
            <v>8</v>
          </cell>
          <cell r="T40">
            <v>1</v>
          </cell>
          <cell r="U40" t="str">
            <v>Control Rod Drive (CRD)</v>
          </cell>
          <cell r="V40" t="str">
            <v>CRD</v>
          </cell>
          <cell r="W40" t="str">
            <v>CRDM</v>
          </cell>
          <cell r="X40" t="str">
            <v>FTOP</v>
          </cell>
          <cell r="Y40">
            <v>13</v>
          </cell>
          <cell r="Z40" t="str">
            <v>136286592 h</v>
          </cell>
          <cell r="AA40">
            <v>1196</v>
          </cell>
          <cell r="AB40">
            <v>13</v>
          </cell>
          <cell r="AC40">
            <v>27</v>
          </cell>
          <cell r="AD40">
            <v>4</v>
          </cell>
          <cell r="AE40">
            <v>0.010869565217391304</v>
          </cell>
          <cell r="AF40">
            <v>0.14814814814814814</v>
          </cell>
        </row>
        <row r="41">
          <cell r="A41" t="str">
            <v>CRBHV FTOC</v>
          </cell>
          <cell r="B41">
            <v>5</v>
          </cell>
          <cell r="C41">
            <v>4</v>
          </cell>
          <cell r="D41" t="str">
            <v>Circuit Breaker (CRB)</v>
          </cell>
          <cell r="E41" t="str">
            <v>CRB</v>
          </cell>
          <cell r="F41" t="str">
            <v>HV</v>
          </cell>
          <cell r="G41" t="str">
            <v>FTO/C</v>
          </cell>
          <cell r="H41" t="str">
            <v>CBKHV FTOC</v>
          </cell>
          <cell r="I41" t="str">
            <v>EB/PL/KS</v>
          </cell>
          <cell r="J41">
            <v>0.000422</v>
          </cell>
          <cell r="K41">
            <v>0.004789</v>
          </cell>
          <cell r="L41">
            <v>0.006662</v>
          </cell>
          <cell r="M41">
            <v>0.0193</v>
          </cell>
          <cell r="N41" t="str">
            <v>Beta</v>
          </cell>
          <cell r="O41">
            <v>1.09</v>
          </cell>
          <cell r="P41">
            <v>162.5</v>
          </cell>
          <cell r="R41" t="str">
            <v>ROD SOP</v>
          </cell>
          <cell r="S41">
            <v>8</v>
          </cell>
          <cell r="T41">
            <v>2</v>
          </cell>
          <cell r="U41" t="str">
            <v>Control Rod (ROD)</v>
          </cell>
          <cell r="V41" t="str">
            <v>ROD</v>
          </cell>
          <cell r="W41" t="str">
            <v>Control Rod</v>
          </cell>
          <cell r="X41" t="str">
            <v>SOP</v>
          </cell>
          <cell r="Y41">
            <v>18</v>
          </cell>
          <cell r="Z41" t="str">
            <v>95605727 h</v>
          </cell>
          <cell r="AA41">
            <v>839</v>
          </cell>
          <cell r="AB41">
            <v>18</v>
          </cell>
          <cell r="AC41">
            <v>39</v>
          </cell>
          <cell r="AD41">
            <v>6</v>
          </cell>
          <cell r="AE41">
            <v>0.021454112038140644</v>
          </cell>
          <cell r="AF41">
            <v>0.15384615384615385</v>
          </cell>
        </row>
        <row r="42">
          <cell r="A42" t="str">
            <v>CRBHV SOP</v>
          </cell>
          <cell r="B42">
            <v>5</v>
          </cell>
          <cell r="C42">
            <v>4</v>
          </cell>
          <cell r="D42" t="str">
            <v>Circuit Breaker (CRB)</v>
          </cell>
          <cell r="E42" t="str">
            <v>CRB</v>
          </cell>
          <cell r="F42" t="str">
            <v>HV</v>
          </cell>
          <cell r="G42" t="str">
            <v>SOP</v>
          </cell>
          <cell r="H42" t="str">
            <v>CBKHV SOP</v>
          </cell>
          <cell r="I42" t="str">
            <v>EB/PL/KS</v>
          </cell>
          <cell r="J42">
            <v>8.098E-08</v>
          </cell>
          <cell r="K42">
            <v>6.219E-07</v>
          </cell>
          <cell r="L42">
            <v>8.077E-07</v>
          </cell>
          <cell r="M42">
            <v>2.169E-06</v>
          </cell>
          <cell r="N42" t="str">
            <v>Gamma</v>
          </cell>
          <cell r="O42">
            <v>1.37</v>
          </cell>
          <cell r="P42">
            <v>1696000</v>
          </cell>
          <cell r="R42" t="str">
            <v>CRD SOP</v>
          </cell>
          <cell r="S42">
            <v>8</v>
          </cell>
          <cell r="T42">
            <v>1</v>
          </cell>
          <cell r="U42" t="str">
            <v>Control Rod Drive (CRD)</v>
          </cell>
          <cell r="V42" t="str">
            <v>CRD</v>
          </cell>
          <cell r="W42" t="str">
            <v>CRDM</v>
          </cell>
          <cell r="X42" t="str">
            <v>SOP</v>
          </cell>
          <cell r="Y42">
            <v>26</v>
          </cell>
          <cell r="Z42" t="str">
            <v>136286592 h</v>
          </cell>
          <cell r="AA42">
            <v>1196</v>
          </cell>
          <cell r="AB42">
            <v>24</v>
          </cell>
          <cell r="AC42">
            <v>27</v>
          </cell>
          <cell r="AD42">
            <v>9</v>
          </cell>
          <cell r="AE42">
            <v>0.020066889632107024</v>
          </cell>
          <cell r="AF42">
            <v>0.3333333333333333</v>
          </cell>
        </row>
        <row r="43">
          <cell r="A43" t="str">
            <v>CRBMV FTOC</v>
          </cell>
          <cell r="B43">
            <v>5</v>
          </cell>
          <cell r="C43">
            <v>4</v>
          </cell>
          <cell r="D43" t="str">
            <v>Circuit Breaker (CRB)</v>
          </cell>
          <cell r="E43" t="str">
            <v>CRB</v>
          </cell>
          <cell r="F43" t="str">
            <v>MV</v>
          </cell>
          <cell r="G43" t="str">
            <v>FTO/C</v>
          </cell>
          <cell r="H43" t="str">
            <v>CBKMV FTOC</v>
          </cell>
          <cell r="I43" t="str">
            <v>EB/PL/KS</v>
          </cell>
          <cell r="J43">
            <v>1.814E-05</v>
          </cell>
          <cell r="K43">
            <v>0.001348</v>
          </cell>
          <cell r="L43">
            <v>0.002703</v>
          </cell>
          <cell r="M43">
            <v>0.009984</v>
          </cell>
          <cell r="N43" t="str">
            <v>Beta</v>
          </cell>
          <cell r="O43">
            <v>0.5562</v>
          </cell>
          <cell r="P43">
            <v>205.2</v>
          </cell>
          <cell r="R43" t="str">
            <v>CTF FTR</v>
          </cell>
          <cell r="S43">
            <v>10</v>
          </cell>
          <cell r="T43">
            <v>4</v>
          </cell>
          <cell r="U43" t="str">
            <v>Cooling Tower Fan (CTF)</v>
          </cell>
          <cell r="V43" t="str">
            <v>CTF</v>
          </cell>
          <cell r="W43" t="str">
            <v>NR</v>
          </cell>
          <cell r="X43" t="str">
            <v>FTR</v>
          </cell>
          <cell r="Y43">
            <v>2</v>
          </cell>
          <cell r="Z43" t="str">
            <v>1086740 h</v>
          </cell>
          <cell r="AA43">
            <v>20</v>
          </cell>
          <cell r="AB43">
            <v>2</v>
          </cell>
          <cell r="AC43">
            <v>2</v>
          </cell>
          <cell r="AD43">
            <v>2</v>
          </cell>
          <cell r="AE43">
            <v>0.1</v>
          </cell>
          <cell r="AF43">
            <v>1</v>
          </cell>
        </row>
        <row r="44">
          <cell r="A44" t="str">
            <v>CRBMV SOP</v>
          </cell>
          <cell r="B44">
            <v>5</v>
          </cell>
          <cell r="C44">
            <v>4</v>
          </cell>
          <cell r="D44" t="str">
            <v>Circuit Breaker (CRB)</v>
          </cell>
          <cell r="E44" t="str">
            <v>CRB</v>
          </cell>
          <cell r="F44" t="str">
            <v>MV</v>
          </cell>
          <cell r="G44" t="str">
            <v>SOP</v>
          </cell>
          <cell r="H44" t="str">
            <v>CBKMV SOP</v>
          </cell>
          <cell r="I44" t="str">
            <v>JNID/IL</v>
          </cell>
          <cell r="J44">
            <v>6.33E-08</v>
          </cell>
          <cell r="K44">
            <v>1.01E-07</v>
          </cell>
          <cell r="L44">
            <v>1.04E-07</v>
          </cell>
          <cell r="M44">
            <v>1.52E-07</v>
          </cell>
          <cell r="N44" t="str">
            <v>Gamma</v>
          </cell>
          <cell r="O44">
            <v>14.5</v>
          </cell>
          <cell r="P44">
            <v>139818814</v>
          </cell>
          <cell r="R44" t="str">
            <v>CTF FTS</v>
          </cell>
          <cell r="S44">
            <v>10</v>
          </cell>
          <cell r="T44">
            <v>4</v>
          </cell>
          <cell r="U44" t="str">
            <v>Cooling Tower Fan (CTF)</v>
          </cell>
          <cell r="V44" t="str">
            <v>CTF</v>
          </cell>
          <cell r="W44" t="str">
            <v>NR</v>
          </cell>
          <cell r="X44" t="str">
            <v>FTS</v>
          </cell>
          <cell r="Y44">
            <v>1</v>
          </cell>
          <cell r="Z44" t="str">
            <v>1941</v>
          </cell>
          <cell r="AA44">
            <v>20</v>
          </cell>
          <cell r="AB44">
            <v>1</v>
          </cell>
          <cell r="AC44">
            <v>2</v>
          </cell>
          <cell r="AD44">
            <v>1</v>
          </cell>
          <cell r="AE44">
            <v>0.05</v>
          </cell>
          <cell r="AF44">
            <v>0.5</v>
          </cell>
        </row>
        <row r="45">
          <cell r="A45" t="str">
            <v>CRD FTOP</v>
          </cell>
          <cell r="B45">
            <v>8</v>
          </cell>
          <cell r="C45">
            <v>1</v>
          </cell>
          <cell r="D45" t="str">
            <v>Control Rod Drive (CRD)</v>
          </cell>
          <cell r="E45" t="str">
            <v>ROD</v>
          </cell>
          <cell r="F45" t="str">
            <v>CRDM</v>
          </cell>
          <cell r="G45" t="str">
            <v>FTOP</v>
          </cell>
          <cell r="H45" t="str">
            <v>CRD FTOP</v>
          </cell>
          <cell r="I45" t="str">
            <v>JNID/IL</v>
          </cell>
          <cell r="J45">
            <v>5.93E-08</v>
          </cell>
          <cell r="K45">
            <v>9.66E-08</v>
          </cell>
          <cell r="L45">
            <v>9.91E-08</v>
          </cell>
          <cell r="M45">
            <v>1.47E-07</v>
          </cell>
          <cell r="N45" t="str">
            <v>Gamma</v>
          </cell>
          <cell r="O45">
            <v>13.5</v>
          </cell>
          <cell r="P45">
            <v>136286592</v>
          </cell>
          <cell r="R45" t="str">
            <v>CTF SBY FTR≤1H</v>
          </cell>
          <cell r="S45">
            <v>10</v>
          </cell>
          <cell r="T45">
            <v>4</v>
          </cell>
          <cell r="U45" t="str">
            <v>Cooling Tower Fan (CTF)</v>
          </cell>
          <cell r="V45" t="str">
            <v>CTF</v>
          </cell>
          <cell r="W45" t="str">
            <v>STBY</v>
          </cell>
          <cell r="X45" t="str">
            <v>FTR&lt;1H</v>
          </cell>
          <cell r="Y45">
            <v>9</v>
          </cell>
          <cell r="Z45" t="str">
            <v>334665 h</v>
          </cell>
          <cell r="AA45">
            <v>46</v>
          </cell>
          <cell r="AB45">
            <v>7</v>
          </cell>
          <cell r="AC45">
            <v>6</v>
          </cell>
          <cell r="AD45">
            <v>5</v>
          </cell>
          <cell r="AE45">
            <v>0.15217391304347827</v>
          </cell>
          <cell r="AF45">
            <v>0.8333333333333334</v>
          </cell>
        </row>
        <row r="46">
          <cell r="A46" t="str">
            <v>ROD FTOP</v>
          </cell>
          <cell r="B46">
            <v>8</v>
          </cell>
          <cell r="C46">
            <v>2</v>
          </cell>
          <cell r="D46" t="str">
            <v>Control Rod (ROD)</v>
          </cell>
          <cell r="E46" t="str">
            <v>ROD</v>
          </cell>
          <cell r="F46" t="str">
            <v>Control Rod</v>
          </cell>
          <cell r="G46" t="str">
            <v>FTOP</v>
          </cell>
          <cell r="H46" t="str">
            <v>ROD FTOP</v>
          </cell>
          <cell r="I46" t="str">
            <v>JNID/IL</v>
          </cell>
          <cell r="J46">
            <v>2.13E-07</v>
          </cell>
          <cell r="K46">
            <v>2.95E-07</v>
          </cell>
          <cell r="L46">
            <v>2.98E-07</v>
          </cell>
          <cell r="M46">
            <v>3.96E-07</v>
          </cell>
          <cell r="N46" t="str">
            <v>Gamma</v>
          </cell>
          <cell r="O46">
            <v>28.5</v>
          </cell>
          <cell r="P46">
            <v>95605727</v>
          </cell>
          <cell r="R46" t="str">
            <v>CTF SBY FTR&gt;1H</v>
          </cell>
          <cell r="S46">
            <v>10</v>
          </cell>
          <cell r="T46">
            <v>4</v>
          </cell>
          <cell r="U46" t="str">
            <v>Cooling Tower Fan (CTF)</v>
          </cell>
          <cell r="V46" t="str">
            <v>CTF</v>
          </cell>
          <cell r="W46" t="str">
            <v>STBY</v>
          </cell>
          <cell r="X46" t="str">
            <v>FTR&gt;1H</v>
          </cell>
          <cell r="Y46">
            <v>9</v>
          </cell>
          <cell r="Z46" t="str">
            <v>334665 h</v>
          </cell>
          <cell r="AA46">
            <v>46</v>
          </cell>
          <cell r="AB46">
            <v>7</v>
          </cell>
          <cell r="AC46">
            <v>6</v>
          </cell>
          <cell r="AD46">
            <v>5</v>
          </cell>
          <cell r="AE46">
            <v>0.15217391304347827</v>
          </cell>
          <cell r="AF46">
            <v>0.8333333333333334</v>
          </cell>
        </row>
        <row r="47">
          <cell r="A47" t="str">
            <v>CRD SOP</v>
          </cell>
          <cell r="B47">
            <v>8</v>
          </cell>
          <cell r="C47">
            <v>1</v>
          </cell>
          <cell r="D47" t="str">
            <v>Control Rod Drive (CRD)</v>
          </cell>
          <cell r="E47" t="str">
            <v>ROD</v>
          </cell>
          <cell r="F47" t="str">
            <v>CRDM</v>
          </cell>
          <cell r="G47" t="str">
            <v>SOP</v>
          </cell>
          <cell r="H47" t="str">
            <v>CRD SOP</v>
          </cell>
          <cell r="I47" t="str">
            <v>JNID/IL</v>
          </cell>
          <cell r="J47">
            <v>1.37E-07</v>
          </cell>
          <cell r="K47">
            <v>1.92E-07</v>
          </cell>
          <cell r="L47">
            <v>1.94E-07</v>
          </cell>
          <cell r="M47">
            <v>2.6E-07</v>
          </cell>
          <cell r="N47" t="str">
            <v>Gamma</v>
          </cell>
          <cell r="O47">
            <v>26.5</v>
          </cell>
          <cell r="P47">
            <v>136286592</v>
          </cell>
          <cell r="R47" t="str">
            <v>CTF SBY FTS</v>
          </cell>
          <cell r="S47">
            <v>10</v>
          </cell>
          <cell r="T47">
            <v>4</v>
          </cell>
          <cell r="U47" t="str">
            <v>Cooling Tower Fan (CTF)</v>
          </cell>
          <cell r="V47" t="str">
            <v>CTF</v>
          </cell>
          <cell r="W47" t="str">
            <v>STBY</v>
          </cell>
          <cell r="X47" t="str">
            <v>FTS</v>
          </cell>
          <cell r="Y47">
            <v>18</v>
          </cell>
          <cell r="Z47" t="str">
            <v>23885</v>
          </cell>
          <cell r="AA47">
            <v>46</v>
          </cell>
          <cell r="AB47">
            <v>16</v>
          </cell>
          <cell r="AC47">
            <v>6</v>
          </cell>
          <cell r="AD47">
            <v>5</v>
          </cell>
          <cell r="AE47">
            <v>0.34782608695652173</v>
          </cell>
          <cell r="AF47">
            <v>0.8333333333333334</v>
          </cell>
        </row>
        <row r="48">
          <cell r="A48" t="str">
            <v>ROD SOP</v>
          </cell>
          <cell r="B48">
            <v>8</v>
          </cell>
          <cell r="C48">
            <v>2</v>
          </cell>
          <cell r="D48" t="str">
            <v>Control Rod (ROD)</v>
          </cell>
          <cell r="E48" t="str">
            <v>ROD</v>
          </cell>
          <cell r="F48" t="str">
            <v>Control Rod</v>
          </cell>
          <cell r="G48" t="str">
            <v>SOP</v>
          </cell>
          <cell r="H48" t="str">
            <v>ROD SOP</v>
          </cell>
          <cell r="I48" t="str">
            <v>JNID/IL</v>
          </cell>
          <cell r="J48">
            <v>1.26E-07</v>
          </cell>
          <cell r="K48">
            <v>1.9E-07</v>
          </cell>
          <cell r="L48">
            <v>1.94E-07</v>
          </cell>
          <cell r="M48">
            <v>2.73E-07</v>
          </cell>
          <cell r="N48" t="str">
            <v>Gamma</v>
          </cell>
          <cell r="O48">
            <v>18.5</v>
          </cell>
          <cell r="P48">
            <v>95605727</v>
          </cell>
          <cell r="R48" t="str">
            <v>CTG FTLR</v>
          </cell>
          <cell r="S48">
            <v>3</v>
          </cell>
          <cell r="T48">
            <v>3</v>
          </cell>
          <cell r="U48" t="str">
            <v>Combustion Turbine Generator (CTG)</v>
          </cell>
          <cell r="V48" t="str">
            <v>GEN</v>
          </cell>
          <cell r="W48" t="str">
            <v>CTG</v>
          </cell>
          <cell r="X48" t="str">
            <v>FTLR</v>
          </cell>
          <cell r="Y48">
            <v>2</v>
          </cell>
          <cell r="Z48" t="str">
            <v>156296</v>
          </cell>
          <cell r="AA48">
            <v>3</v>
          </cell>
          <cell r="AB48">
            <v>2</v>
          </cell>
          <cell r="AC48">
            <v>3</v>
          </cell>
          <cell r="AD48">
            <v>2</v>
          </cell>
          <cell r="AE48">
            <v>0.6666666666666666</v>
          </cell>
          <cell r="AF48">
            <v>0.6666666666666666</v>
          </cell>
        </row>
        <row r="49">
          <cell r="A49" t="str">
            <v>CTF FTR</v>
          </cell>
          <cell r="B49">
            <v>10</v>
          </cell>
          <cell r="C49">
            <v>4</v>
          </cell>
          <cell r="D49" t="str">
            <v>Cooling Tower Fan (CTF)</v>
          </cell>
          <cell r="E49" t="str">
            <v>CTF</v>
          </cell>
          <cell r="F49" t="str">
            <v>NR</v>
          </cell>
          <cell r="G49" t="str">
            <v>FTR</v>
          </cell>
          <cell r="H49" t="str">
            <v>CTF NR FTR</v>
          </cell>
          <cell r="I49" t="str">
            <v>JNID/IL</v>
          </cell>
          <cell r="J49">
            <v>5.27E-07</v>
          </cell>
          <cell r="K49">
            <v>2E-06</v>
          </cell>
          <cell r="L49">
            <v>2.3E-06</v>
          </cell>
          <cell r="M49">
            <v>5.09E-06</v>
          </cell>
          <cell r="N49" t="str">
            <v>Gamma</v>
          </cell>
          <cell r="O49">
            <v>2.5</v>
          </cell>
          <cell r="P49">
            <v>1086739.676</v>
          </cell>
          <cell r="R49" t="str">
            <v>CTG FTR&gt;1H</v>
          </cell>
          <cell r="S49">
            <v>3</v>
          </cell>
          <cell r="T49">
            <v>3</v>
          </cell>
          <cell r="U49" t="str">
            <v>Combustion Turbine Generator (CTG)</v>
          </cell>
          <cell r="V49" t="str">
            <v>GEN</v>
          </cell>
          <cell r="W49" t="str">
            <v>CTG</v>
          </cell>
          <cell r="X49" t="str">
            <v>FTR</v>
          </cell>
          <cell r="Y49">
            <v>3</v>
          </cell>
          <cell r="Z49" t="str">
            <v>473 h</v>
          </cell>
          <cell r="AA49">
            <v>3</v>
          </cell>
          <cell r="AB49">
            <v>3</v>
          </cell>
          <cell r="AC49">
            <v>3</v>
          </cell>
          <cell r="AD49">
            <v>3</v>
          </cell>
          <cell r="AE49">
            <v>1</v>
          </cell>
          <cell r="AF49">
            <v>1</v>
          </cell>
        </row>
        <row r="50">
          <cell r="A50" t="str">
            <v>CTF FTS</v>
          </cell>
          <cell r="B50">
            <v>10</v>
          </cell>
          <cell r="C50">
            <v>4</v>
          </cell>
          <cell r="D50" t="str">
            <v>Cooling Tower Fan (CTF)</v>
          </cell>
          <cell r="E50" t="str">
            <v>CTF</v>
          </cell>
          <cell r="F50" t="str">
            <v>NR</v>
          </cell>
          <cell r="G50" t="str">
            <v>FTS</v>
          </cell>
          <cell r="H50" t="str">
            <v>CTF NR FTS</v>
          </cell>
          <cell r="I50" t="str">
            <v>JNID/IL</v>
          </cell>
          <cell r="J50">
            <v>9.07E-05</v>
          </cell>
          <cell r="K50">
            <v>0.000609</v>
          </cell>
          <cell r="L50">
            <v>0.000773</v>
          </cell>
          <cell r="M50">
            <v>0.00201</v>
          </cell>
          <cell r="N50" t="str">
            <v>Beta</v>
          </cell>
          <cell r="O50">
            <v>1.5</v>
          </cell>
          <cell r="P50">
            <v>1940.14</v>
          </cell>
          <cell r="R50" t="str">
            <v>CTG FTS</v>
          </cell>
          <cell r="S50">
            <v>3</v>
          </cell>
          <cell r="T50">
            <v>3</v>
          </cell>
          <cell r="U50" t="str">
            <v>Combustion Turbine Generator (CTG)</v>
          </cell>
          <cell r="V50" t="str">
            <v>GEN</v>
          </cell>
          <cell r="W50" t="str">
            <v>CTG</v>
          </cell>
          <cell r="X50" t="str">
            <v>FTS</v>
          </cell>
          <cell r="Y50">
            <v>10</v>
          </cell>
          <cell r="Z50" t="str">
            <v>672</v>
          </cell>
          <cell r="AA50">
            <v>3</v>
          </cell>
          <cell r="AB50">
            <v>3</v>
          </cell>
          <cell r="AC50">
            <v>3</v>
          </cell>
          <cell r="AD50">
            <v>3</v>
          </cell>
          <cell r="AE50">
            <v>1</v>
          </cell>
          <cell r="AF50">
            <v>1</v>
          </cell>
        </row>
        <row r="51">
          <cell r="A51" t="str">
            <v>CTF SBY FTR≤1H</v>
          </cell>
          <cell r="B51">
            <v>10</v>
          </cell>
          <cell r="C51">
            <v>4</v>
          </cell>
          <cell r="D51" t="str">
            <v>Cooling Tower Fan (CTF)</v>
          </cell>
          <cell r="E51" t="str">
            <v>CTF</v>
          </cell>
          <cell r="F51" t="str">
            <v>STBY</v>
          </cell>
          <cell r="G51" t="str">
            <v>FTR≤1H</v>
          </cell>
          <cell r="H51" t="str">
            <v>CTF SBY FTR&lt;1H</v>
          </cell>
          <cell r="I51" t="str">
            <v>JNID/IL</v>
          </cell>
          <cell r="J51">
            <v>1.51E-05</v>
          </cell>
          <cell r="K51">
            <v>2.74E-05</v>
          </cell>
          <cell r="L51">
            <v>2.84E-05</v>
          </cell>
          <cell r="M51">
            <v>4.5E-05</v>
          </cell>
          <cell r="N51" t="str">
            <v>Gamma</v>
          </cell>
          <cell r="O51">
            <v>9.5</v>
          </cell>
          <cell r="P51">
            <v>334664.801</v>
          </cell>
          <cell r="R51" t="str">
            <v>EDC FTR</v>
          </cell>
          <cell r="S51">
            <v>10</v>
          </cell>
          <cell r="T51">
            <v>1</v>
          </cell>
          <cell r="U51" t="str">
            <v>Air Compressor (CMP)</v>
          </cell>
          <cell r="V51" t="str">
            <v>CMP</v>
          </cell>
          <cell r="W51" t="str">
            <v>Engine-driven</v>
          </cell>
          <cell r="X51" t="str">
            <v>FTR</v>
          </cell>
          <cell r="Y51">
            <v>15</v>
          </cell>
          <cell r="Z51" t="str">
            <v>5687 h</v>
          </cell>
          <cell r="AA51">
            <v>5</v>
          </cell>
          <cell r="AB51">
            <v>3</v>
          </cell>
          <cell r="AC51">
            <v>4</v>
          </cell>
          <cell r="AD51">
            <v>3</v>
          </cell>
          <cell r="AE51">
            <v>0.6</v>
          </cell>
          <cell r="AF51">
            <v>0.75</v>
          </cell>
        </row>
        <row r="52">
          <cell r="A52" t="str">
            <v>CTF SBY FTR&gt;1H</v>
          </cell>
          <cell r="B52">
            <v>10</v>
          </cell>
          <cell r="C52">
            <v>4</v>
          </cell>
          <cell r="D52" t="str">
            <v>Cooling Tower Fan (CTF)</v>
          </cell>
          <cell r="E52" t="str">
            <v>CTF</v>
          </cell>
          <cell r="F52" t="str">
            <v>STBY</v>
          </cell>
          <cell r="G52" t="str">
            <v>FTR&gt;1H</v>
          </cell>
          <cell r="H52" t="str">
            <v>CTF SBY FTR&gt;1H</v>
          </cell>
          <cell r="I52" t="str">
            <v>JNID/IL</v>
          </cell>
          <cell r="J52">
            <v>1.51E-05</v>
          </cell>
          <cell r="K52">
            <v>2.74E-05</v>
          </cell>
          <cell r="L52">
            <v>2.84E-05</v>
          </cell>
          <cell r="M52">
            <v>4.5E-05</v>
          </cell>
          <cell r="N52" t="str">
            <v>Gamma</v>
          </cell>
          <cell r="O52">
            <v>9.5</v>
          </cell>
          <cell r="P52">
            <v>334664.801</v>
          </cell>
          <cell r="R52" t="str">
            <v>EDC FTS</v>
          </cell>
          <cell r="S52">
            <v>10</v>
          </cell>
          <cell r="T52">
            <v>1</v>
          </cell>
          <cell r="U52" t="str">
            <v>Air Compressor (CMP)</v>
          </cell>
          <cell r="V52" t="str">
            <v>CMP</v>
          </cell>
          <cell r="W52" t="str">
            <v>Engine-driven</v>
          </cell>
          <cell r="X52" t="str">
            <v>FTS</v>
          </cell>
          <cell r="Y52">
            <v>2</v>
          </cell>
          <cell r="Z52" t="str">
            <v>1019</v>
          </cell>
          <cell r="AA52">
            <v>5</v>
          </cell>
          <cell r="AB52">
            <v>1</v>
          </cell>
          <cell r="AC52">
            <v>4</v>
          </cell>
          <cell r="AD52">
            <v>1</v>
          </cell>
          <cell r="AE52">
            <v>0.2</v>
          </cell>
          <cell r="AF52">
            <v>0.25</v>
          </cell>
        </row>
        <row r="53">
          <cell r="A53" t="str">
            <v>CTF SBY FTS</v>
          </cell>
          <cell r="B53">
            <v>10</v>
          </cell>
          <cell r="C53">
            <v>4</v>
          </cell>
          <cell r="D53" t="str">
            <v>Cooling Tower Fan (CTF)</v>
          </cell>
          <cell r="E53" t="str">
            <v>CTF</v>
          </cell>
          <cell r="F53" t="str">
            <v>STBY</v>
          </cell>
          <cell r="G53" t="str">
            <v>FTS</v>
          </cell>
          <cell r="H53" t="str">
            <v>CTF SBY FTS</v>
          </cell>
          <cell r="I53" t="str">
            <v>EB/PL/KS</v>
          </cell>
          <cell r="J53">
            <v>2.841E-05</v>
          </cell>
          <cell r="K53">
            <v>0.001822</v>
          </cell>
          <cell r="L53">
            <v>0.003544</v>
          </cell>
          <cell r="M53">
            <v>0.01291</v>
          </cell>
          <cell r="N53" t="str">
            <v>Beta</v>
          </cell>
          <cell r="O53">
            <v>0.578</v>
          </cell>
          <cell r="P53">
            <v>162.5</v>
          </cell>
          <cell r="R53" t="str">
            <v>EDG FTLR</v>
          </cell>
          <cell r="S53">
            <v>3</v>
          </cell>
          <cell r="T53">
            <v>1</v>
          </cell>
          <cell r="U53" t="str">
            <v>Emergency Diesel Generator (EDG)</v>
          </cell>
          <cell r="V53" t="str">
            <v>GEN</v>
          </cell>
          <cell r="W53" t="str">
            <v>EDG</v>
          </cell>
          <cell r="X53" t="str">
            <v>FTLR</v>
          </cell>
          <cell r="Y53">
            <v>182</v>
          </cell>
          <cell r="Z53" t="str">
            <v>49383</v>
          </cell>
          <cell r="AA53">
            <v>224</v>
          </cell>
          <cell r="AB53">
            <v>113</v>
          </cell>
          <cell r="AC53">
            <v>95</v>
          </cell>
          <cell r="AD53">
            <v>70</v>
          </cell>
          <cell r="AE53">
            <v>0.5044642857142857</v>
          </cell>
          <cell r="AF53">
            <v>0.7368421052631579</v>
          </cell>
        </row>
        <row r="54">
          <cell r="A54" t="str">
            <v>CTG FTLR</v>
          </cell>
          <cell r="B54">
            <v>3</v>
          </cell>
          <cell r="C54">
            <v>3</v>
          </cell>
          <cell r="D54" t="str">
            <v>Combustion Turbine Generator (CTG)</v>
          </cell>
          <cell r="E54" t="str">
            <v>GEN</v>
          </cell>
          <cell r="F54" t="str">
            <v>CTG</v>
          </cell>
          <cell r="G54" t="str">
            <v>FTLR</v>
          </cell>
          <cell r="H54" t="str">
            <v>CTG FTLR</v>
          </cell>
          <cell r="I54" t="str">
            <v>JNID/IL</v>
          </cell>
          <cell r="J54">
            <v>3.66E-06</v>
          </cell>
          <cell r="K54">
            <v>1.39E-05</v>
          </cell>
          <cell r="L54">
            <v>1.6E-05</v>
          </cell>
          <cell r="M54">
            <v>3.54E-05</v>
          </cell>
          <cell r="N54" t="str">
            <v>Beta</v>
          </cell>
          <cell r="O54">
            <v>2.5</v>
          </cell>
          <cell r="P54">
            <v>156294.897</v>
          </cell>
          <cell r="R54" t="str">
            <v>EDG FTR&gt;1H</v>
          </cell>
          <cell r="S54">
            <v>3</v>
          </cell>
          <cell r="T54">
            <v>1</v>
          </cell>
          <cell r="U54" t="str">
            <v>Emergency Diesel Generator (EDG)</v>
          </cell>
          <cell r="V54" t="str">
            <v>GEN</v>
          </cell>
          <cell r="W54" t="str">
            <v>EDG</v>
          </cell>
          <cell r="X54" t="str">
            <v>FTR</v>
          </cell>
          <cell r="Y54">
            <v>113</v>
          </cell>
          <cell r="Z54" t="str">
            <v>106820 h</v>
          </cell>
          <cell r="AA54">
            <v>224</v>
          </cell>
          <cell r="AB54">
            <v>91</v>
          </cell>
          <cell r="AC54">
            <v>95</v>
          </cell>
          <cell r="AD54">
            <v>64</v>
          </cell>
          <cell r="AE54">
            <v>0.40625</v>
          </cell>
          <cell r="AF54">
            <v>0.6736842105263158</v>
          </cell>
        </row>
        <row r="55">
          <cell r="A55" t="str">
            <v>CTG FTR&gt;1H</v>
          </cell>
          <cell r="B55">
            <v>3</v>
          </cell>
          <cell r="C55">
            <v>3</v>
          </cell>
          <cell r="D55" t="str">
            <v>Combustion Turbine Generator (CTG)</v>
          </cell>
          <cell r="E55" t="str">
            <v>GEN</v>
          </cell>
          <cell r="F55" t="str">
            <v>CTG</v>
          </cell>
          <cell r="G55" t="str">
            <v>FTR</v>
          </cell>
          <cell r="H55" t="str">
            <v>CTG FTR</v>
          </cell>
          <cell r="I55" t="str">
            <v>JNID/IL</v>
          </cell>
          <cell r="J55">
            <v>0.00229</v>
          </cell>
          <cell r="K55">
            <v>0.0067</v>
          </cell>
          <cell r="L55">
            <v>0.0074</v>
          </cell>
          <cell r="M55">
            <v>0.0149</v>
          </cell>
          <cell r="N55" t="str">
            <v>Gamma</v>
          </cell>
          <cell r="O55">
            <v>3.5</v>
          </cell>
          <cell r="P55">
            <v>473.2</v>
          </cell>
          <cell r="R55" t="str">
            <v>EDG FTS</v>
          </cell>
          <cell r="S55">
            <v>3</v>
          </cell>
          <cell r="T55">
            <v>1</v>
          </cell>
          <cell r="U55" t="str">
            <v>Emergency Diesel Generator (EDG)</v>
          </cell>
          <cell r="V55" t="str">
            <v>GEN</v>
          </cell>
          <cell r="W55" t="str">
            <v>EDG</v>
          </cell>
          <cell r="X55" t="str">
            <v>FTS</v>
          </cell>
          <cell r="Y55">
            <v>161</v>
          </cell>
          <cell r="Z55" t="str">
            <v>56695</v>
          </cell>
          <cell r="AA55">
            <v>224</v>
          </cell>
          <cell r="AB55">
            <v>110</v>
          </cell>
          <cell r="AC55">
            <v>95</v>
          </cell>
          <cell r="AD55">
            <v>75</v>
          </cell>
          <cell r="AE55">
            <v>0.49107142857142855</v>
          </cell>
          <cell r="AF55">
            <v>0.7894736842105263</v>
          </cell>
        </row>
        <row r="56">
          <cell r="A56" t="str">
            <v>CTG FTS</v>
          </cell>
          <cell r="B56">
            <v>3</v>
          </cell>
          <cell r="C56">
            <v>3</v>
          </cell>
          <cell r="D56" t="str">
            <v>Combustion Turbine Generator (CTG)</v>
          </cell>
          <cell r="E56" t="str">
            <v>GEN</v>
          </cell>
          <cell r="F56" t="str">
            <v>CTG</v>
          </cell>
          <cell r="G56" t="str">
            <v>FTS</v>
          </cell>
          <cell r="H56" t="str">
            <v>CTG FTS</v>
          </cell>
          <cell r="I56" t="str">
            <v>JNID/IL</v>
          </cell>
          <cell r="J56">
            <v>0.00864</v>
          </cell>
          <cell r="K56">
            <v>0.0151</v>
          </cell>
          <cell r="L56">
            <v>0.0156</v>
          </cell>
          <cell r="M56">
            <v>0.0242</v>
          </cell>
          <cell r="N56" t="str">
            <v>Beta</v>
          </cell>
          <cell r="O56">
            <v>10.5</v>
          </cell>
          <cell r="P56">
            <v>662.86</v>
          </cell>
          <cell r="R56" t="str">
            <v>EDG-HPCS FTR</v>
          </cell>
          <cell r="S56">
            <v>3</v>
          </cell>
          <cell r="T56">
            <v>4</v>
          </cell>
          <cell r="U56" t="str">
            <v>High-Pressure Core Spray Generator (HPCS)</v>
          </cell>
          <cell r="V56" t="str">
            <v>GEN</v>
          </cell>
          <cell r="W56" t="str">
            <v>HCS</v>
          </cell>
          <cell r="X56" t="str">
            <v>FTR</v>
          </cell>
          <cell r="Y56">
            <v>3</v>
          </cell>
          <cell r="Z56" t="str">
            <v>3213 h</v>
          </cell>
          <cell r="AA56">
            <v>8</v>
          </cell>
          <cell r="AB56">
            <v>2</v>
          </cell>
          <cell r="AC56">
            <v>8</v>
          </cell>
          <cell r="AD56">
            <v>2</v>
          </cell>
          <cell r="AE56">
            <v>0.25</v>
          </cell>
          <cell r="AF56">
            <v>0.25</v>
          </cell>
        </row>
        <row r="57">
          <cell r="A57" t="str">
            <v>EDC FTR</v>
          </cell>
          <cell r="B57">
            <v>10</v>
          </cell>
          <cell r="C57">
            <v>1</v>
          </cell>
          <cell r="D57" t="str">
            <v>Engine-driven Air Compressor (EDC)</v>
          </cell>
          <cell r="E57" t="str">
            <v>CMP</v>
          </cell>
          <cell r="F57" t="str">
            <v>Engine-driven</v>
          </cell>
          <cell r="G57" t="str">
            <v>FTR</v>
          </cell>
          <cell r="H57" t="str">
            <v>EDC FTR</v>
          </cell>
          <cell r="I57" t="str">
            <v>EB/PL/KS</v>
          </cell>
          <cell r="J57">
            <v>4.457E-05</v>
          </cell>
          <cell r="K57">
            <v>0.002063</v>
          </cell>
          <cell r="L57">
            <v>0.003777</v>
          </cell>
          <cell r="M57">
            <v>0.01333</v>
          </cell>
          <cell r="N57" t="str">
            <v>Gamma</v>
          </cell>
          <cell r="O57">
            <v>0.6332</v>
          </cell>
          <cell r="P57">
            <v>167.6</v>
          </cell>
          <cell r="R57" t="str">
            <v>EDG-HPCS FTS</v>
          </cell>
          <cell r="S57">
            <v>3</v>
          </cell>
          <cell r="T57">
            <v>4</v>
          </cell>
          <cell r="U57" t="str">
            <v>High-Pressure Core Spray Generator (HPCS)</v>
          </cell>
          <cell r="V57" t="str">
            <v>GEN</v>
          </cell>
          <cell r="W57" t="str">
            <v>HCS</v>
          </cell>
          <cell r="X57" t="str">
            <v>FTS</v>
          </cell>
          <cell r="Y57">
            <v>2</v>
          </cell>
          <cell r="Z57" t="str">
            <v>1925</v>
          </cell>
          <cell r="AA57">
            <v>8</v>
          </cell>
          <cell r="AB57">
            <v>2</v>
          </cell>
          <cell r="AC57">
            <v>8</v>
          </cell>
          <cell r="AD57">
            <v>2</v>
          </cell>
          <cell r="AE57">
            <v>0.25</v>
          </cell>
          <cell r="AF57">
            <v>0.25</v>
          </cell>
        </row>
        <row r="58">
          <cell r="A58" t="str">
            <v>EDC FTS</v>
          </cell>
          <cell r="B58">
            <v>10</v>
          </cell>
          <cell r="C58">
            <v>1</v>
          </cell>
          <cell r="D58" t="str">
            <v>Engine-driven Air Compressor (EDC)</v>
          </cell>
          <cell r="E58" t="str">
            <v>CMP</v>
          </cell>
          <cell r="F58" t="str">
            <v>Engine-driven</v>
          </cell>
          <cell r="G58" t="str">
            <v>FTS</v>
          </cell>
          <cell r="H58" t="str">
            <v>EDC FTS</v>
          </cell>
          <cell r="I58" t="str">
            <v>JNID/IL</v>
          </cell>
          <cell r="J58">
            <v>0.000563</v>
          </cell>
          <cell r="K58">
            <v>0.00214</v>
          </cell>
          <cell r="L58">
            <v>0.00245</v>
          </cell>
          <cell r="M58">
            <v>0.00542</v>
          </cell>
          <cell r="N58" t="str">
            <v>Beta</v>
          </cell>
          <cell r="O58">
            <v>2.5</v>
          </cell>
          <cell r="P58">
            <v>1017.03</v>
          </cell>
          <cell r="R58" t="str">
            <v>EDG-SBO FTR</v>
          </cell>
          <cell r="S58">
            <v>3</v>
          </cell>
          <cell r="T58">
            <v>5</v>
          </cell>
          <cell r="U58" t="str">
            <v>Station Blackout Generator (SBO)</v>
          </cell>
          <cell r="V58" t="str">
            <v>GEN</v>
          </cell>
          <cell r="W58" t="str">
            <v>SBO</v>
          </cell>
          <cell r="X58" t="str">
            <v>FTR</v>
          </cell>
          <cell r="Y58">
            <v>1</v>
          </cell>
          <cell r="Z58" t="str">
            <v>1155 h</v>
          </cell>
          <cell r="AA58">
            <v>4</v>
          </cell>
          <cell r="AB58">
            <v>1</v>
          </cell>
          <cell r="AC58">
            <v>4</v>
          </cell>
          <cell r="AD58">
            <v>1</v>
          </cell>
          <cell r="AE58">
            <v>0.25</v>
          </cell>
          <cell r="AF58">
            <v>0.25</v>
          </cell>
        </row>
        <row r="59">
          <cell r="A59" t="str">
            <v>EDG FTLR</v>
          </cell>
          <cell r="B59">
            <v>3</v>
          </cell>
          <cell r="C59">
            <v>1</v>
          </cell>
          <cell r="D59" t="str">
            <v>Emergency Diesel Generator (EDG)</v>
          </cell>
          <cell r="E59" t="str">
            <v>GEN</v>
          </cell>
          <cell r="F59" t="str">
            <v>EDG</v>
          </cell>
          <cell r="G59" t="str">
            <v>FTLR</v>
          </cell>
          <cell r="H59" t="str">
            <v>EDG FTLR</v>
          </cell>
          <cell r="I59" t="str">
            <v>EB/PL/KS</v>
          </cell>
          <cell r="J59">
            <v>0.000961</v>
          </cell>
          <cell r="K59">
            <v>0.003339</v>
          </cell>
          <cell r="L59">
            <v>0.003779</v>
          </cell>
          <cell r="M59">
            <v>0.008101</v>
          </cell>
          <cell r="N59" t="str">
            <v>Beta</v>
          </cell>
          <cell r="O59">
            <v>2.774</v>
          </cell>
          <cell r="P59">
            <v>731.1</v>
          </cell>
          <cell r="R59" t="str">
            <v>EDG-SBO FTS</v>
          </cell>
          <cell r="S59">
            <v>3</v>
          </cell>
          <cell r="T59">
            <v>5</v>
          </cell>
          <cell r="U59" t="str">
            <v>Station Blackout Generator (SBO)</v>
          </cell>
          <cell r="V59" t="str">
            <v>GEN</v>
          </cell>
          <cell r="W59" t="str">
            <v>SBO</v>
          </cell>
          <cell r="X59" t="str">
            <v>FTS</v>
          </cell>
          <cell r="Y59">
            <v>14</v>
          </cell>
          <cell r="Z59" t="str">
            <v>372</v>
          </cell>
          <cell r="AA59">
            <v>4</v>
          </cell>
          <cell r="AB59">
            <v>3</v>
          </cell>
          <cell r="AC59">
            <v>4</v>
          </cell>
          <cell r="AD59">
            <v>3</v>
          </cell>
          <cell r="AE59">
            <v>0.75</v>
          </cell>
          <cell r="AF59">
            <v>0.75</v>
          </cell>
        </row>
        <row r="60">
          <cell r="A60" t="str">
            <v>EDG FTR&gt;1H</v>
          </cell>
          <cell r="B60">
            <v>3</v>
          </cell>
          <cell r="C60">
            <v>1</v>
          </cell>
          <cell r="D60" t="str">
            <v>Emergency Diesel Generator (EDG)</v>
          </cell>
          <cell r="E60" t="str">
            <v>GEN</v>
          </cell>
          <cell r="F60" t="str">
            <v>EDG</v>
          </cell>
          <cell r="G60" t="str">
            <v>FTR</v>
          </cell>
          <cell r="H60" t="str">
            <v>EDG FTR</v>
          </cell>
          <cell r="I60" t="str">
            <v>EB/PL/KS</v>
          </cell>
          <cell r="J60">
            <v>0.0004042</v>
          </cell>
          <cell r="K60">
            <v>0.001016</v>
          </cell>
          <cell r="L60">
            <v>0.001096</v>
          </cell>
          <cell r="M60">
            <v>0.002062</v>
          </cell>
          <cell r="N60" t="str">
            <v>Gamma</v>
          </cell>
          <cell r="O60">
            <v>4.487</v>
          </cell>
          <cell r="P60">
            <v>4093</v>
          </cell>
          <cell r="R60" t="str">
            <v>EDP AFW FTR≤1H</v>
          </cell>
          <cell r="S60">
            <v>2</v>
          </cell>
          <cell r="T60">
            <v>3</v>
          </cell>
          <cell r="U60" t="str">
            <v>Engine-Driven Pump (EDP)</v>
          </cell>
          <cell r="V60" t="str">
            <v>EDP</v>
          </cell>
          <cell r="W60" t="str">
            <v>AFW</v>
          </cell>
          <cell r="X60" t="str">
            <v>FTR&lt;1H</v>
          </cell>
          <cell r="Y60">
            <v>4</v>
          </cell>
          <cell r="Z60" t="str">
            <v>584 h</v>
          </cell>
          <cell r="AA60">
            <v>5</v>
          </cell>
          <cell r="AB60">
            <v>3</v>
          </cell>
          <cell r="AC60">
            <v>5</v>
          </cell>
          <cell r="AD60">
            <v>3</v>
          </cell>
          <cell r="AE60">
            <v>0.6</v>
          </cell>
          <cell r="AF60">
            <v>0.6</v>
          </cell>
        </row>
        <row r="61">
          <cell r="A61" t="str">
            <v>EDG FTS</v>
          </cell>
          <cell r="B61">
            <v>3</v>
          </cell>
          <cell r="C61">
            <v>1</v>
          </cell>
          <cell r="D61" t="str">
            <v>Emergency Diesel Generator (EDG)</v>
          </cell>
          <cell r="E61" t="str">
            <v>GEN</v>
          </cell>
          <cell r="F61" t="str">
            <v>EDG</v>
          </cell>
          <cell r="G61" t="str">
            <v>FTS</v>
          </cell>
          <cell r="H61" t="str">
            <v>EDG FTS</v>
          </cell>
          <cell r="I61" t="str">
            <v>EB/PL/KS</v>
          </cell>
          <cell r="J61">
            <v>0.001448</v>
          </cell>
          <cell r="K61">
            <v>0.002774</v>
          </cell>
          <cell r="L61">
            <v>0.002891</v>
          </cell>
          <cell r="M61">
            <v>0.004734</v>
          </cell>
          <cell r="N61" t="str">
            <v>Beta</v>
          </cell>
          <cell r="O61">
            <v>8.111</v>
          </cell>
          <cell r="P61">
            <v>2798</v>
          </cell>
          <cell r="R61" t="str">
            <v>EDP AFW FTR&gt;1H</v>
          </cell>
          <cell r="S61">
            <v>2</v>
          </cell>
          <cell r="T61">
            <v>3</v>
          </cell>
          <cell r="U61" t="str">
            <v>Engine-Driven Pump (EDP)</v>
          </cell>
          <cell r="V61" t="str">
            <v>EDP</v>
          </cell>
          <cell r="W61" t="str">
            <v>AFW</v>
          </cell>
          <cell r="X61" t="str">
            <v>FTR&gt;1H</v>
          </cell>
          <cell r="Y61">
            <v>0</v>
          </cell>
          <cell r="Z61" t="str">
            <v>231 h</v>
          </cell>
          <cell r="AA61">
            <v>5</v>
          </cell>
          <cell r="AB61">
            <v>0</v>
          </cell>
          <cell r="AC61">
            <v>5</v>
          </cell>
          <cell r="AD61">
            <v>0</v>
          </cell>
          <cell r="AE61">
            <v>0</v>
          </cell>
          <cell r="AF61">
            <v>0</v>
          </cell>
        </row>
        <row r="62">
          <cell r="A62" t="str">
            <v>EDG-HPCS FTR</v>
          </cell>
          <cell r="B62">
            <v>3</v>
          </cell>
          <cell r="C62">
            <v>4</v>
          </cell>
          <cell r="D62" t="str">
            <v>High-Pressure Core Spray Generator (HPCS)</v>
          </cell>
          <cell r="E62" t="str">
            <v>GEN</v>
          </cell>
          <cell r="F62" t="str">
            <v>HCS</v>
          </cell>
          <cell r="G62" t="str">
            <v>FTR</v>
          </cell>
          <cell r="H62" t="str">
            <v>EDG-HCS FTR</v>
          </cell>
          <cell r="I62" t="str">
            <v>EB/PL/KS</v>
          </cell>
          <cell r="J62">
            <v>7.373E-06</v>
          </cell>
          <cell r="K62">
            <v>0.0004804</v>
          </cell>
          <cell r="L62">
            <v>0.0009411</v>
          </cell>
          <cell r="M62">
            <v>0.003437</v>
          </cell>
          <cell r="N62" t="str">
            <v>Gamma</v>
          </cell>
          <cell r="O62">
            <v>0.5757</v>
          </cell>
          <cell r="P62">
            <v>611.7</v>
          </cell>
          <cell r="R62" t="str">
            <v>EDP AFW FTS</v>
          </cell>
          <cell r="S62">
            <v>2</v>
          </cell>
          <cell r="T62">
            <v>3</v>
          </cell>
          <cell r="U62" t="str">
            <v>Engine-Driven Pump (EDP)</v>
          </cell>
          <cell r="V62" t="str">
            <v>EDP</v>
          </cell>
          <cell r="W62" t="str">
            <v>AFW</v>
          </cell>
          <cell r="X62" t="str">
            <v>FTS</v>
          </cell>
          <cell r="Y62">
            <v>6</v>
          </cell>
          <cell r="Z62" t="str">
            <v>1132</v>
          </cell>
          <cell r="AA62">
            <v>5</v>
          </cell>
          <cell r="AB62">
            <v>2</v>
          </cell>
          <cell r="AC62">
            <v>5</v>
          </cell>
          <cell r="AD62">
            <v>2</v>
          </cell>
          <cell r="AE62">
            <v>0.4</v>
          </cell>
          <cell r="AF62">
            <v>0.4</v>
          </cell>
        </row>
        <row r="63">
          <cell r="A63" t="str">
            <v>EDG-HPCS FTS</v>
          </cell>
          <cell r="B63">
            <v>3</v>
          </cell>
          <cell r="C63">
            <v>4</v>
          </cell>
          <cell r="D63" t="str">
            <v>High-Pressure Core Spray Generator (HPCS)</v>
          </cell>
          <cell r="E63" t="str">
            <v>GEN</v>
          </cell>
          <cell r="F63" t="str">
            <v>HCS</v>
          </cell>
          <cell r="G63" t="str">
            <v>FTS</v>
          </cell>
          <cell r="H63" t="str">
            <v>EDG-HCS FTS</v>
          </cell>
          <cell r="I63" t="str">
            <v>JNID/IL</v>
          </cell>
          <cell r="J63">
            <v>0.000298</v>
          </cell>
          <cell r="K63">
            <v>0.00113</v>
          </cell>
          <cell r="L63">
            <v>0.0013</v>
          </cell>
          <cell r="M63">
            <v>0.00287</v>
          </cell>
          <cell r="N63" t="str">
            <v>Beta</v>
          </cell>
          <cell r="O63">
            <v>2.5</v>
          </cell>
          <cell r="P63">
            <v>1923.34</v>
          </cell>
          <cell r="R63" t="str">
            <v>EDP ELS</v>
          </cell>
          <cell r="S63">
            <v>2</v>
          </cell>
          <cell r="T63">
            <v>3</v>
          </cell>
          <cell r="U63" t="str">
            <v>Engine-Driven Pump (EDP)</v>
          </cell>
          <cell r="V63" t="str">
            <v>EDP</v>
          </cell>
          <cell r="W63" t="str">
            <v>-</v>
          </cell>
          <cell r="X63" t="str">
            <v>ELS</v>
          </cell>
          <cell r="Y63">
            <v>7</v>
          </cell>
          <cell r="Z63" t="str">
            <v>6267335 h</v>
          </cell>
          <cell r="AA63">
            <v>55</v>
          </cell>
          <cell r="AB63">
            <v>7</v>
          </cell>
          <cell r="AC63">
            <v>36</v>
          </cell>
          <cell r="AD63">
            <v>6</v>
          </cell>
          <cell r="AE63">
            <v>0.12727272727272726</v>
          </cell>
          <cell r="AF63">
            <v>0.16666666666666666</v>
          </cell>
        </row>
        <row r="64">
          <cell r="A64" t="str">
            <v>EDG-SBO FTR</v>
          </cell>
          <cell r="B64">
            <v>3</v>
          </cell>
          <cell r="C64">
            <v>5</v>
          </cell>
          <cell r="D64" t="str">
            <v>Station Blackout Generator (SBO)</v>
          </cell>
          <cell r="E64" t="str">
            <v>GEN</v>
          </cell>
          <cell r="F64" t="str">
            <v>SBO</v>
          </cell>
          <cell r="G64" t="str">
            <v>FTR</v>
          </cell>
          <cell r="H64" t="str">
            <v>EDG-SBO FTR</v>
          </cell>
          <cell r="I64" t="str">
            <v>JNID/IL</v>
          </cell>
          <cell r="J64">
            <v>0.000152</v>
          </cell>
          <cell r="K64">
            <v>0.00102</v>
          </cell>
          <cell r="L64">
            <v>0.0013</v>
          </cell>
          <cell r="M64">
            <v>0.00338</v>
          </cell>
          <cell r="N64" t="str">
            <v>Gamma</v>
          </cell>
          <cell r="O64">
            <v>1.5</v>
          </cell>
          <cell r="P64">
            <v>1155.3</v>
          </cell>
          <cell r="R64" t="str">
            <v>EDP FTR≤1H</v>
          </cell>
          <cell r="S64">
            <v>2</v>
          </cell>
          <cell r="T64">
            <v>3</v>
          </cell>
          <cell r="U64" t="str">
            <v>Engine-Driven Pump (EDP)</v>
          </cell>
          <cell r="V64" t="str">
            <v>EDP</v>
          </cell>
          <cell r="W64" t="str">
            <v>-</v>
          </cell>
          <cell r="X64" t="str">
            <v>FTR&lt;1H</v>
          </cell>
          <cell r="Y64">
            <v>8</v>
          </cell>
          <cell r="Z64" t="str">
            <v>7698 h</v>
          </cell>
          <cell r="AA64">
            <v>36</v>
          </cell>
          <cell r="AB64">
            <v>7</v>
          </cell>
          <cell r="AC64">
            <v>24</v>
          </cell>
          <cell r="AD64">
            <v>6</v>
          </cell>
          <cell r="AE64">
            <v>0.19444444444444445</v>
          </cell>
          <cell r="AF64">
            <v>0.25</v>
          </cell>
        </row>
        <row r="65">
          <cell r="A65" t="str">
            <v>EDG-SBO FTS</v>
          </cell>
          <cell r="B65">
            <v>3</v>
          </cell>
          <cell r="C65">
            <v>5</v>
          </cell>
          <cell r="D65" t="str">
            <v>Station Blackout Generator (SBO)</v>
          </cell>
          <cell r="E65" t="str">
            <v>GEN</v>
          </cell>
          <cell r="F65" t="str">
            <v>SBO</v>
          </cell>
          <cell r="G65" t="str">
            <v>FTS</v>
          </cell>
          <cell r="H65" t="str">
            <v>EDG-SBO FTS</v>
          </cell>
          <cell r="I65" t="str">
            <v>EB/PL/KS</v>
          </cell>
          <cell r="J65">
            <v>0.002856</v>
          </cell>
          <cell r="K65">
            <v>0.03178</v>
          </cell>
          <cell r="L65">
            <v>0.04319</v>
          </cell>
          <cell r="M65">
            <v>0.1226</v>
          </cell>
          <cell r="N65" t="str">
            <v>Beta</v>
          </cell>
          <cell r="O65">
            <v>1.094</v>
          </cell>
          <cell r="P65">
            <v>24.23</v>
          </cell>
          <cell r="R65" t="str">
            <v>EDP FTR&gt;1H</v>
          </cell>
          <cell r="S65">
            <v>2</v>
          </cell>
          <cell r="T65">
            <v>3</v>
          </cell>
          <cell r="U65" t="str">
            <v>Engine-Driven Pump (EDP)</v>
          </cell>
          <cell r="V65" t="str">
            <v>EDP</v>
          </cell>
          <cell r="W65" t="str">
            <v>-</v>
          </cell>
          <cell r="X65" t="str">
            <v>FTR&gt;1H</v>
          </cell>
          <cell r="Y65">
            <v>9</v>
          </cell>
          <cell r="Z65" t="str">
            <v>4182 h</v>
          </cell>
          <cell r="AA65">
            <v>36</v>
          </cell>
          <cell r="AB65">
            <v>8</v>
          </cell>
          <cell r="AC65">
            <v>24</v>
          </cell>
          <cell r="AD65">
            <v>7</v>
          </cell>
          <cell r="AE65">
            <v>0.2222222222222222</v>
          </cell>
          <cell r="AF65">
            <v>0.2916666666666667</v>
          </cell>
        </row>
        <row r="66">
          <cell r="A66" t="str">
            <v>EDP AFW FTR≤1H</v>
          </cell>
          <cell r="B66">
            <v>2</v>
          </cell>
          <cell r="C66">
            <v>3</v>
          </cell>
          <cell r="D66" t="str">
            <v>Engine-Driven Pump (EDP)</v>
          </cell>
          <cell r="E66" t="str">
            <v>EDP</v>
          </cell>
          <cell r="F66" t="str">
            <v>AFW</v>
          </cell>
          <cell r="G66" t="str">
            <v>FTR≤1H</v>
          </cell>
          <cell r="H66" t="str">
            <v>AFW EDP FTR&lt;1H</v>
          </cell>
          <cell r="I66" t="str">
            <v>JNID/IL</v>
          </cell>
          <cell r="J66">
            <v>0.00285</v>
          </cell>
          <cell r="K66">
            <v>0.00714</v>
          </cell>
          <cell r="L66">
            <v>0.0077</v>
          </cell>
          <cell r="M66">
            <v>0.0144</v>
          </cell>
          <cell r="N66" t="str">
            <v>Beta</v>
          </cell>
          <cell r="O66">
            <v>4.5</v>
          </cell>
          <cell r="P66">
            <v>580.01</v>
          </cell>
          <cell r="R66" t="str">
            <v>EDP FTS</v>
          </cell>
          <cell r="S66">
            <v>2</v>
          </cell>
          <cell r="T66">
            <v>3</v>
          </cell>
          <cell r="U66" t="str">
            <v>Engine-Driven Pump (EDP)</v>
          </cell>
          <cell r="V66" t="str">
            <v>EDP</v>
          </cell>
          <cell r="W66" t="str">
            <v>-</v>
          </cell>
          <cell r="X66" t="str">
            <v>FTS</v>
          </cell>
          <cell r="Y66">
            <v>44</v>
          </cell>
          <cell r="Z66" t="str">
            <v>13647</v>
          </cell>
          <cell r="AA66">
            <v>41</v>
          </cell>
          <cell r="AB66">
            <v>21</v>
          </cell>
          <cell r="AC66">
            <v>26</v>
          </cell>
          <cell r="AD66">
            <v>16</v>
          </cell>
          <cell r="AE66">
            <v>0.5121951219512195</v>
          </cell>
          <cell r="AF66">
            <v>0.6153846153846154</v>
          </cell>
        </row>
        <row r="67">
          <cell r="A67" t="str">
            <v>EDP AFW FTR&gt;1H</v>
          </cell>
          <cell r="B67">
            <v>2</v>
          </cell>
          <cell r="C67">
            <v>3</v>
          </cell>
          <cell r="D67" t="str">
            <v>Engine-Driven Pump (EDP)</v>
          </cell>
          <cell r="E67" t="str">
            <v>EDP</v>
          </cell>
          <cell r="F67" t="str">
            <v>AFW</v>
          </cell>
          <cell r="G67" t="str">
            <v>FTR&gt;1H</v>
          </cell>
          <cell r="H67" t="str">
            <v>AFW EDP FTR&gt;1H</v>
          </cell>
          <cell r="I67" t="str">
            <v>JNID/IL</v>
          </cell>
          <cell r="J67">
            <v>8.51E-06</v>
          </cell>
          <cell r="K67">
            <v>0.000984</v>
          </cell>
          <cell r="L67">
            <v>0.00216</v>
          </cell>
          <cell r="M67">
            <v>0.00831</v>
          </cell>
          <cell r="N67" t="str">
            <v>Gamma</v>
          </cell>
          <cell r="O67">
            <v>0.5</v>
          </cell>
          <cell r="P67">
            <v>231.06</v>
          </cell>
          <cell r="R67" t="str">
            <v>EOV FTO/C</v>
          </cell>
          <cell r="S67">
            <v>1</v>
          </cell>
          <cell r="T67">
            <v>5</v>
          </cell>
          <cell r="U67" t="str">
            <v>Explosive-Operated Valve (EOV)</v>
          </cell>
          <cell r="V67" t="str">
            <v>EOV</v>
          </cell>
          <cell r="W67" t="str">
            <v>-</v>
          </cell>
          <cell r="X67" t="str">
            <v>FTO/C</v>
          </cell>
          <cell r="Y67">
            <v>1</v>
          </cell>
          <cell r="Z67" t="str">
            <v>583</v>
          </cell>
          <cell r="AA67">
            <v>60</v>
          </cell>
          <cell r="AB67">
            <v>1</v>
          </cell>
          <cell r="AC67">
            <v>29</v>
          </cell>
          <cell r="AD67">
            <v>1</v>
          </cell>
          <cell r="AE67">
            <v>0.016666666666666666</v>
          </cell>
          <cell r="AF67">
            <v>0.034482758620689655</v>
          </cell>
        </row>
        <row r="68">
          <cell r="A68" t="str">
            <v>EDP AFW FTS</v>
          </cell>
          <cell r="B68">
            <v>2</v>
          </cell>
          <cell r="C68">
            <v>3</v>
          </cell>
          <cell r="D68" t="str">
            <v>Engine-Driven Pump (EDP)</v>
          </cell>
          <cell r="E68" t="str">
            <v>EDP</v>
          </cell>
          <cell r="F68" t="str">
            <v>AFW</v>
          </cell>
          <cell r="G68" t="str">
            <v>FTS</v>
          </cell>
          <cell r="H68" t="str">
            <v>AFW EDP FTS</v>
          </cell>
          <cell r="I68" t="str">
            <v>EB/PL/KS</v>
          </cell>
          <cell r="J68">
            <v>5.781E-05</v>
          </cell>
          <cell r="K68">
            <v>0.002677</v>
          </cell>
          <cell r="L68">
            <v>0.004878</v>
          </cell>
          <cell r="M68">
            <v>0.01718</v>
          </cell>
          <cell r="N68" t="str">
            <v>Beta</v>
          </cell>
          <cell r="O68">
            <v>0.633</v>
          </cell>
          <cell r="P68">
            <v>129.1</v>
          </cell>
          <cell r="R68" t="str">
            <v>FAN FTR</v>
          </cell>
          <cell r="S68">
            <v>9</v>
          </cell>
          <cell r="T68">
            <v>4</v>
          </cell>
          <cell r="U68" t="str">
            <v>Fan (FAN)</v>
          </cell>
          <cell r="V68" t="str">
            <v>FAN</v>
          </cell>
          <cell r="W68" t="str">
            <v>Normally Running</v>
          </cell>
          <cell r="X68" t="str">
            <v>FTR</v>
          </cell>
          <cell r="Y68">
            <v>59</v>
          </cell>
          <cell r="Z68" t="str">
            <v>12619800 h</v>
          </cell>
          <cell r="AA68">
            <v>219</v>
          </cell>
          <cell r="AB68">
            <v>39</v>
          </cell>
          <cell r="AC68">
            <v>31</v>
          </cell>
          <cell r="AD68">
            <v>18</v>
          </cell>
          <cell r="AE68">
            <v>0.1780821917808219</v>
          </cell>
          <cell r="AF68">
            <v>0.5806451612903226</v>
          </cell>
        </row>
        <row r="69">
          <cell r="A69" t="str">
            <v>EDP ELS</v>
          </cell>
          <cell r="B69">
            <v>2</v>
          </cell>
          <cell r="C69">
            <v>3</v>
          </cell>
          <cell r="D69" t="str">
            <v>Engine-Driven Pump (EDP)</v>
          </cell>
          <cell r="E69" t="str">
            <v>EDP</v>
          </cell>
          <cell r="F69" t="str">
            <v>-</v>
          </cell>
          <cell r="G69" t="str">
            <v>ELS</v>
          </cell>
          <cell r="H69" t="str">
            <v>EDP ELS</v>
          </cell>
          <cell r="I69" t="str">
            <v>JNID/IL</v>
          </cell>
          <cell r="J69">
            <v>5.79E-07</v>
          </cell>
          <cell r="K69">
            <v>1.14E-06</v>
          </cell>
          <cell r="L69">
            <v>1.2E-06</v>
          </cell>
          <cell r="M69">
            <v>1.99E-06</v>
          </cell>
          <cell r="N69" t="str">
            <v>Gamma</v>
          </cell>
          <cell r="O69">
            <v>7.5</v>
          </cell>
          <cell r="P69">
            <v>6267335</v>
          </cell>
          <cell r="R69" t="str">
            <v>FAN FTS</v>
          </cell>
          <cell r="S69">
            <v>9</v>
          </cell>
          <cell r="T69">
            <v>4</v>
          </cell>
          <cell r="U69" t="str">
            <v>Fan (FAN)</v>
          </cell>
          <cell r="V69" t="str">
            <v>FAN</v>
          </cell>
          <cell r="W69" t="str">
            <v>Normally Running</v>
          </cell>
          <cell r="X69" t="str">
            <v>FTS</v>
          </cell>
          <cell r="Y69">
            <v>42</v>
          </cell>
          <cell r="Z69" t="str">
            <v>59920</v>
          </cell>
          <cell r="AA69">
            <v>219</v>
          </cell>
          <cell r="AB69">
            <v>29</v>
          </cell>
          <cell r="AC69">
            <v>31</v>
          </cell>
          <cell r="AD69">
            <v>14</v>
          </cell>
          <cell r="AE69">
            <v>0.1324200913242009</v>
          </cell>
          <cell r="AF69">
            <v>0.45161290322580644</v>
          </cell>
        </row>
        <row r="70">
          <cell r="A70" t="str">
            <v>EDP ELS-Calc</v>
          </cell>
          <cell r="B70">
            <v>2</v>
          </cell>
          <cell r="C70">
            <v>3</v>
          </cell>
          <cell r="D70" t="str">
            <v>Engine-Driven Pump (EDP)</v>
          </cell>
          <cell r="E70" t="str">
            <v>EDP</v>
          </cell>
          <cell r="F70" t="str">
            <v>-</v>
          </cell>
          <cell r="G70" t="str">
            <v>ELL</v>
          </cell>
          <cell r="H70" t="str">
            <v>EDP ELS-Calc</v>
          </cell>
          <cell r="I70" t="str">
            <v>JNID/IL</v>
          </cell>
          <cell r="J70">
            <v>8.99089716142836E-12</v>
          </cell>
          <cell r="K70">
            <v>2.04767180555022E-08</v>
          </cell>
          <cell r="L70">
            <v>8.4E-08</v>
          </cell>
          <cell r="M70">
            <v>3.84258034918173E-07</v>
          </cell>
          <cell r="N70" t="str">
            <v>Gamma</v>
          </cell>
          <cell r="O70">
            <v>0.3</v>
          </cell>
          <cell r="P70">
            <v>3571428.5714285714</v>
          </cell>
          <cell r="R70" t="str">
            <v>FAN SBY FTR≤1H</v>
          </cell>
          <cell r="S70">
            <v>9</v>
          </cell>
          <cell r="T70">
            <v>4</v>
          </cell>
          <cell r="U70" t="str">
            <v>Fan (FAN)</v>
          </cell>
          <cell r="V70" t="str">
            <v>FAN</v>
          </cell>
          <cell r="W70" t="str">
            <v>Standby</v>
          </cell>
          <cell r="X70" t="str">
            <v>FTR&lt;1H</v>
          </cell>
          <cell r="Y70">
            <v>33</v>
          </cell>
          <cell r="Z70" t="str">
            <v>31278 h</v>
          </cell>
          <cell r="AA70">
            <v>127</v>
          </cell>
          <cell r="AB70">
            <v>22</v>
          </cell>
          <cell r="AC70">
            <v>31</v>
          </cell>
          <cell r="AD70">
            <v>15</v>
          </cell>
          <cell r="AE70">
            <v>0.1732283464566929</v>
          </cell>
          <cell r="AF70">
            <v>0.4838709677419355</v>
          </cell>
        </row>
        <row r="71">
          <cell r="A71" t="str">
            <v>EDP FTR≤1H</v>
          </cell>
          <cell r="B71">
            <v>2</v>
          </cell>
          <cell r="C71">
            <v>3</v>
          </cell>
          <cell r="D71" t="str">
            <v>Engine-Driven Pump (EDP)</v>
          </cell>
          <cell r="E71" t="str">
            <v>EDP</v>
          </cell>
          <cell r="F71" t="str">
            <v>-</v>
          </cell>
          <cell r="G71" t="str">
            <v>FTR≤1H</v>
          </cell>
          <cell r="H71" t="str">
            <v>EDP FTR&lt;1H</v>
          </cell>
          <cell r="I71" t="str">
            <v>EB/PL/KS</v>
          </cell>
          <cell r="J71">
            <v>8.259E-06</v>
          </cell>
          <cell r="K71">
            <v>0.000623</v>
          </cell>
          <cell r="L71">
            <v>0.001255</v>
          </cell>
          <cell r="M71">
            <v>0.004644</v>
          </cell>
          <cell r="N71" t="str">
            <v>Beta</v>
          </cell>
          <cell r="O71">
            <v>0.5542</v>
          </cell>
          <cell r="P71">
            <v>441.1</v>
          </cell>
          <cell r="R71" t="str">
            <v>FAN SBY FTR&gt;1H</v>
          </cell>
          <cell r="S71">
            <v>9</v>
          </cell>
          <cell r="T71">
            <v>4</v>
          </cell>
          <cell r="U71" t="str">
            <v>Fan (FAN)</v>
          </cell>
          <cell r="V71" t="str">
            <v>FAN</v>
          </cell>
          <cell r="W71" t="str">
            <v>Standby</v>
          </cell>
          <cell r="X71" t="str">
            <v>FTR&gt;1H</v>
          </cell>
          <cell r="Y71">
            <v>4</v>
          </cell>
          <cell r="Z71" t="str">
            <v>99174 h</v>
          </cell>
          <cell r="AA71">
            <v>127</v>
          </cell>
          <cell r="AB71">
            <v>2</v>
          </cell>
          <cell r="AC71">
            <v>31</v>
          </cell>
          <cell r="AD71">
            <v>1</v>
          </cell>
          <cell r="AE71">
            <v>0.015748031496062992</v>
          </cell>
          <cell r="AF71">
            <v>0.03225806451612903</v>
          </cell>
        </row>
        <row r="72">
          <cell r="A72" t="str">
            <v>EDP FTR&gt;1H</v>
          </cell>
          <cell r="B72">
            <v>2</v>
          </cell>
          <cell r="C72">
            <v>3</v>
          </cell>
          <cell r="D72" t="str">
            <v>Engine-Driven Pump (EDP)</v>
          </cell>
          <cell r="E72" t="str">
            <v>EDP</v>
          </cell>
          <cell r="F72" t="str">
            <v>-</v>
          </cell>
          <cell r="G72" t="str">
            <v>FTR&gt;1H</v>
          </cell>
          <cell r="H72" t="str">
            <v>EDP FTR&gt;1H</v>
          </cell>
          <cell r="I72" t="str">
            <v>JNID/IL</v>
          </cell>
          <cell r="J72">
            <v>0.00121</v>
          </cell>
          <cell r="K72">
            <v>0.00219</v>
          </cell>
          <cell r="L72">
            <v>0.00227</v>
          </cell>
          <cell r="M72">
            <v>0.0036</v>
          </cell>
          <cell r="N72" t="str">
            <v>Gamma</v>
          </cell>
          <cell r="O72">
            <v>9.5</v>
          </cell>
          <cell r="P72">
            <v>4182.08</v>
          </cell>
          <cell r="R72" t="str">
            <v>FAN SBY FTS</v>
          </cell>
          <cell r="S72">
            <v>9</v>
          </cell>
          <cell r="T72">
            <v>4</v>
          </cell>
          <cell r="U72" t="str">
            <v>Fan (FAN)</v>
          </cell>
          <cell r="V72" t="str">
            <v>FAN</v>
          </cell>
          <cell r="W72" t="str">
            <v>Standby</v>
          </cell>
          <cell r="X72" t="str">
            <v>FTS</v>
          </cell>
          <cell r="Y72">
            <v>34</v>
          </cell>
          <cell r="Z72" t="str">
            <v>40959</v>
          </cell>
          <cell r="AA72">
            <v>127</v>
          </cell>
          <cell r="AB72">
            <v>20</v>
          </cell>
          <cell r="AC72">
            <v>31</v>
          </cell>
          <cell r="AD72">
            <v>14</v>
          </cell>
          <cell r="AE72">
            <v>0.15748031496062992</v>
          </cell>
          <cell r="AF72">
            <v>0.45161290322580644</v>
          </cell>
        </row>
        <row r="73">
          <cell r="A73" t="str">
            <v>EDP FTS</v>
          </cell>
          <cell r="B73">
            <v>2</v>
          </cell>
          <cell r="C73">
            <v>3</v>
          </cell>
          <cell r="D73" t="str">
            <v>Engine-Driven Pump (EDP)</v>
          </cell>
          <cell r="E73" t="str">
            <v>EDP</v>
          </cell>
          <cell r="F73" t="str">
            <v>-</v>
          </cell>
          <cell r="G73" t="str">
            <v>FTS</v>
          </cell>
          <cell r="H73" t="str">
            <v>EDP FTS</v>
          </cell>
          <cell r="I73" t="str">
            <v>EB/PL/KS</v>
          </cell>
          <cell r="J73">
            <v>0.0001042</v>
          </cell>
          <cell r="K73">
            <v>0.003056</v>
          </cell>
          <cell r="L73">
            <v>0.005094</v>
          </cell>
          <cell r="M73">
            <v>0.01702</v>
          </cell>
          <cell r="N73" t="str">
            <v>Beta</v>
          </cell>
          <cell r="O73">
            <v>0.7316</v>
          </cell>
          <cell r="P73">
            <v>142.9</v>
          </cell>
          <cell r="R73" t="str">
            <v>FLT ELS</v>
          </cell>
          <cell r="S73">
            <v>6</v>
          </cell>
          <cell r="T73">
            <v>1</v>
          </cell>
          <cell r="U73" t="str">
            <v>Filter (FLT)</v>
          </cell>
          <cell r="V73" t="str">
            <v>STR</v>
          </cell>
          <cell r="W73" t="str">
            <v>FLT</v>
          </cell>
          <cell r="X73" t="str">
            <v>ELS</v>
          </cell>
          <cell r="Y73">
            <v>3</v>
          </cell>
          <cell r="Z73" t="str">
            <v>24955463 h</v>
          </cell>
          <cell r="AA73">
            <v>219</v>
          </cell>
          <cell r="AB73">
            <v>2</v>
          </cell>
          <cell r="AC73">
            <v>44</v>
          </cell>
          <cell r="AD73">
            <v>2</v>
          </cell>
          <cell r="AE73">
            <v>0.0091324200913242</v>
          </cell>
          <cell r="AF73">
            <v>0.045454545454545456</v>
          </cell>
        </row>
        <row r="74">
          <cell r="A74" t="str">
            <v>EOV FTOC</v>
          </cell>
          <cell r="B74">
            <v>1</v>
          </cell>
          <cell r="C74">
            <v>5</v>
          </cell>
          <cell r="D74" t="str">
            <v>Explosive-Operated Valve (EOV)</v>
          </cell>
          <cell r="E74" t="str">
            <v>EOV</v>
          </cell>
          <cell r="F74" t="str">
            <v>-</v>
          </cell>
          <cell r="G74" t="str">
            <v>FTO/C</v>
          </cell>
          <cell r="H74" t="str">
            <v>EOV FTOC</v>
          </cell>
          <cell r="I74" t="str">
            <v>JNID/IL</v>
          </cell>
          <cell r="J74">
            <v>0.000302</v>
          </cell>
          <cell r="K74">
            <v>0.00203</v>
          </cell>
          <cell r="L74">
            <v>0.00257</v>
          </cell>
          <cell r="M74">
            <v>0.00668</v>
          </cell>
          <cell r="N74" t="str">
            <v>Beta</v>
          </cell>
          <cell r="O74">
            <v>1.5</v>
          </cell>
          <cell r="P74">
            <v>582.7</v>
          </cell>
          <cell r="R74" t="str">
            <v>FLT PG</v>
          </cell>
          <cell r="S74">
            <v>6</v>
          </cell>
          <cell r="T74">
            <v>1</v>
          </cell>
          <cell r="U74" t="str">
            <v>Filter (FLT)</v>
          </cell>
          <cell r="V74" t="str">
            <v>STR</v>
          </cell>
          <cell r="W74" t="str">
            <v>FLT</v>
          </cell>
          <cell r="X74" t="str">
            <v>PG</v>
          </cell>
          <cell r="Y74">
            <v>3</v>
          </cell>
          <cell r="Z74" t="str">
            <v>11281248 h</v>
          </cell>
          <cell r="AA74">
            <v>99</v>
          </cell>
          <cell r="AB74">
            <v>2</v>
          </cell>
          <cell r="AC74">
            <v>23</v>
          </cell>
          <cell r="AD74">
            <v>2</v>
          </cell>
          <cell r="AE74">
            <v>0.020202020202020204</v>
          </cell>
          <cell r="AF74">
            <v>0.08695652173913043</v>
          </cell>
        </row>
        <row r="75">
          <cell r="A75" t="str">
            <v>FAN FTR</v>
          </cell>
          <cell r="B75">
            <v>9</v>
          </cell>
          <cell r="C75">
            <v>4</v>
          </cell>
          <cell r="D75" t="str">
            <v>Fan (FAN)</v>
          </cell>
          <cell r="E75" t="str">
            <v>FAN</v>
          </cell>
          <cell r="F75" t="str">
            <v>Normally Running</v>
          </cell>
          <cell r="G75" t="str">
            <v>FTR</v>
          </cell>
          <cell r="H75" t="str">
            <v>FAN NR FTR</v>
          </cell>
          <cell r="I75" t="str">
            <v>EB/PL/KS</v>
          </cell>
          <cell r="J75">
            <v>3.106E-08</v>
          </cell>
          <cell r="K75">
            <v>2.809E-06</v>
          </cell>
          <cell r="L75">
            <v>5.875E-06</v>
          </cell>
          <cell r="M75">
            <v>2.21E-05</v>
          </cell>
          <cell r="N75" t="str">
            <v>Gamma</v>
          </cell>
          <cell r="O75">
            <v>0.5298</v>
          </cell>
          <cell r="P75">
            <v>90190</v>
          </cell>
          <cell r="R75" t="str">
            <v>FLTSC BYP</v>
          </cell>
          <cell r="S75">
            <v>6</v>
          </cell>
          <cell r="T75">
            <v>2</v>
          </cell>
          <cell r="U75" t="str">
            <v>Self-Cleaning Strainer (FLTSC)</v>
          </cell>
          <cell r="V75" t="str">
            <v>STR</v>
          </cell>
          <cell r="W75" t="str">
            <v>FLTSC</v>
          </cell>
          <cell r="X75" t="str">
            <v>BYP</v>
          </cell>
          <cell r="Y75">
            <v>1</v>
          </cell>
          <cell r="Z75" t="str">
            <v>19143936 h</v>
          </cell>
          <cell r="AA75">
            <v>168</v>
          </cell>
          <cell r="AB75">
            <v>1</v>
          </cell>
          <cell r="AC75">
            <v>46</v>
          </cell>
          <cell r="AD75">
            <v>1</v>
          </cell>
          <cell r="AE75">
            <v>0.005952380952380952</v>
          </cell>
          <cell r="AF75">
            <v>0.021739130434782608</v>
          </cell>
        </row>
        <row r="76">
          <cell r="A76" t="str">
            <v>FAN FTS</v>
          </cell>
          <cell r="B76">
            <v>9</v>
          </cell>
          <cell r="C76">
            <v>4</v>
          </cell>
          <cell r="D76" t="str">
            <v>Fan (FAN)</v>
          </cell>
          <cell r="E76" t="str">
            <v>FAN</v>
          </cell>
          <cell r="F76" t="str">
            <v>Normally Running</v>
          </cell>
          <cell r="G76" t="str">
            <v>FTS</v>
          </cell>
          <cell r="H76" t="str">
            <v>FAN NR FTS</v>
          </cell>
          <cell r="I76" t="str">
            <v>JNID/IL</v>
          </cell>
          <cell r="J76">
            <v>0.00054</v>
          </cell>
          <cell r="K76">
            <v>0.000704</v>
          </cell>
          <cell r="L76">
            <v>0.000709</v>
          </cell>
          <cell r="M76">
            <v>0.000897</v>
          </cell>
          <cell r="N76" t="str">
            <v>Beta</v>
          </cell>
          <cell r="O76">
            <v>42.5</v>
          </cell>
          <cell r="P76">
            <v>59878.55</v>
          </cell>
          <cell r="R76" t="str">
            <v>FLTSC ELS</v>
          </cell>
          <cell r="S76">
            <v>6</v>
          </cell>
          <cell r="T76">
            <v>2</v>
          </cell>
          <cell r="U76" t="str">
            <v>Self-Cleaning Strainer (FLTSC)</v>
          </cell>
          <cell r="V76" t="str">
            <v>STR</v>
          </cell>
          <cell r="W76" t="str">
            <v>FLTSC</v>
          </cell>
          <cell r="X76" t="str">
            <v>ELS</v>
          </cell>
          <cell r="Y76">
            <v>16</v>
          </cell>
          <cell r="Z76" t="str">
            <v>19143936 h</v>
          </cell>
          <cell r="AA76">
            <v>168</v>
          </cell>
          <cell r="AB76">
            <v>11</v>
          </cell>
          <cell r="AC76">
            <v>46</v>
          </cell>
          <cell r="AD76">
            <v>6</v>
          </cell>
          <cell r="AE76">
            <v>0.06547619047619048</v>
          </cell>
          <cell r="AF76">
            <v>0.13043478260869565</v>
          </cell>
        </row>
        <row r="77">
          <cell r="A77" t="str">
            <v>FAN SBY FTR≤1H</v>
          </cell>
          <cell r="B77">
            <v>9</v>
          </cell>
          <cell r="C77">
            <v>4</v>
          </cell>
          <cell r="D77" t="str">
            <v>Fan (FAN)</v>
          </cell>
          <cell r="E77" t="str">
            <v>FAN</v>
          </cell>
          <cell r="F77" t="str">
            <v>Standby</v>
          </cell>
          <cell r="G77" t="str">
            <v>FTR≤1H</v>
          </cell>
          <cell r="H77" t="str">
            <v>FAN SBY FTR&lt;1H</v>
          </cell>
          <cell r="I77" t="str">
            <v>JNID/IL</v>
          </cell>
          <cell r="J77">
            <v>0.000786</v>
          </cell>
          <cell r="K77">
            <v>0.00106</v>
          </cell>
          <cell r="L77">
            <v>0.00107</v>
          </cell>
          <cell r="M77">
            <v>0.00139</v>
          </cell>
          <cell r="N77" t="str">
            <v>Beta</v>
          </cell>
          <cell r="O77">
            <v>33.5</v>
          </cell>
          <cell r="P77">
            <v>31245.42</v>
          </cell>
          <cell r="R77" t="str">
            <v>FLTSC FTOP</v>
          </cell>
          <cell r="S77">
            <v>6</v>
          </cell>
          <cell r="T77">
            <v>2</v>
          </cell>
          <cell r="U77" t="str">
            <v>Self-Cleaning Strainer (FLTSC)</v>
          </cell>
          <cell r="V77" t="str">
            <v>STR</v>
          </cell>
          <cell r="W77" t="str">
            <v>FLTSC</v>
          </cell>
          <cell r="X77" t="str">
            <v>FTOP</v>
          </cell>
          <cell r="Y77">
            <v>76</v>
          </cell>
          <cell r="Z77" t="str">
            <v>19143936 h</v>
          </cell>
          <cell r="AA77">
            <v>168</v>
          </cell>
          <cell r="AB77">
            <v>39</v>
          </cell>
          <cell r="AC77">
            <v>46</v>
          </cell>
          <cell r="AD77">
            <v>17</v>
          </cell>
          <cell r="AE77">
            <v>0.23214285714285715</v>
          </cell>
          <cell r="AF77">
            <v>0.3695652173913043</v>
          </cell>
        </row>
        <row r="78">
          <cell r="A78" t="str">
            <v>FAN SBY FTR&gt;1H</v>
          </cell>
          <cell r="B78">
            <v>9</v>
          </cell>
          <cell r="C78">
            <v>4</v>
          </cell>
          <cell r="D78" t="str">
            <v>Fan (FAN)</v>
          </cell>
          <cell r="E78" t="str">
            <v>FAN</v>
          </cell>
          <cell r="F78" t="str">
            <v>Standby</v>
          </cell>
          <cell r="G78" t="str">
            <v>FTR&gt;1H</v>
          </cell>
          <cell r="H78" t="str">
            <v>FAN SBY FTR&gt;1H</v>
          </cell>
          <cell r="I78" t="str">
            <v>JNID/IL</v>
          </cell>
          <cell r="J78">
            <v>1.68E-05</v>
          </cell>
          <cell r="K78">
            <v>4.21E-05</v>
          </cell>
          <cell r="L78">
            <v>4.54E-05</v>
          </cell>
          <cell r="M78">
            <v>8.53E-05</v>
          </cell>
          <cell r="N78" t="str">
            <v>Gamma</v>
          </cell>
          <cell r="O78">
            <v>4.5</v>
          </cell>
          <cell r="P78">
            <v>99173.94</v>
          </cell>
          <cell r="R78" t="str">
            <v>FLTSC PG</v>
          </cell>
          <cell r="S78">
            <v>6</v>
          </cell>
          <cell r="T78">
            <v>2</v>
          </cell>
          <cell r="U78" t="str">
            <v>Self-Cleaning Strainer (FLTSC)</v>
          </cell>
          <cell r="V78" t="str">
            <v>STR</v>
          </cell>
          <cell r="W78" t="str">
            <v>FLTSC</v>
          </cell>
          <cell r="X78" t="str">
            <v>PG</v>
          </cell>
          <cell r="Y78">
            <v>44</v>
          </cell>
          <cell r="Z78" t="str">
            <v>19143936 h</v>
          </cell>
          <cell r="AA78">
            <v>168</v>
          </cell>
          <cell r="AB78">
            <v>28</v>
          </cell>
          <cell r="AC78">
            <v>46</v>
          </cell>
          <cell r="AD78">
            <v>17</v>
          </cell>
          <cell r="AE78">
            <v>0.16666666666666666</v>
          </cell>
          <cell r="AF78">
            <v>0.3695652173913043</v>
          </cell>
        </row>
        <row r="79">
          <cell r="A79" t="str">
            <v>FAN SBY FTS</v>
          </cell>
          <cell r="B79">
            <v>9</v>
          </cell>
          <cell r="C79">
            <v>4</v>
          </cell>
          <cell r="D79" t="str">
            <v>Fan (FAN)</v>
          </cell>
          <cell r="E79" t="str">
            <v>FAN</v>
          </cell>
          <cell r="F79" t="str">
            <v>Standby</v>
          </cell>
          <cell r="G79" t="str">
            <v>FTS</v>
          </cell>
          <cell r="H79" t="str">
            <v>FAN SBY FTS</v>
          </cell>
          <cell r="I79" t="str">
            <v>JNID/IL</v>
          </cell>
          <cell r="J79">
            <v>0.000621</v>
          </cell>
          <cell r="K79">
            <v>0.000834</v>
          </cell>
          <cell r="L79">
            <v>0.000842</v>
          </cell>
          <cell r="M79">
            <v>0.00109</v>
          </cell>
          <cell r="N79" t="str">
            <v>Beta</v>
          </cell>
          <cell r="O79">
            <v>34.5</v>
          </cell>
          <cell r="P79">
            <v>40925.9</v>
          </cell>
          <cell r="R79" t="str">
            <v>HCU FTI</v>
          </cell>
          <cell r="S79">
            <v>8</v>
          </cell>
          <cell r="T79">
            <v>3</v>
          </cell>
          <cell r="U79" t="str">
            <v>Hydraulic Control Unit (HCU)</v>
          </cell>
          <cell r="V79" t="str">
            <v>ROD</v>
          </cell>
          <cell r="W79" t="str">
            <v>HCU</v>
          </cell>
          <cell r="X79" t="str">
            <v>FTI</v>
          </cell>
          <cell r="Y79">
            <v>2</v>
          </cell>
          <cell r="Z79" t="str">
            <v>269552</v>
          </cell>
          <cell r="AA79">
            <v>370</v>
          </cell>
          <cell r="AB79">
            <v>2</v>
          </cell>
          <cell r="AC79">
            <v>1</v>
          </cell>
          <cell r="AD79">
            <v>1</v>
          </cell>
          <cell r="AE79">
            <v>0.005405405405405406</v>
          </cell>
          <cell r="AF79">
            <v>1</v>
          </cell>
        </row>
        <row r="80">
          <cell r="A80" t="str">
            <v>FLT ELS</v>
          </cell>
          <cell r="B80">
            <v>6</v>
          </cell>
          <cell r="C80">
            <v>1</v>
          </cell>
          <cell r="D80" t="str">
            <v>Filter (FLT)</v>
          </cell>
          <cell r="E80" t="str">
            <v>STR</v>
          </cell>
          <cell r="F80" t="str">
            <v>FLT</v>
          </cell>
          <cell r="G80" t="str">
            <v>ELS</v>
          </cell>
          <cell r="H80" t="str">
            <v>FLT ELS</v>
          </cell>
          <cell r="I80" t="str">
            <v>JNID/IL</v>
          </cell>
          <cell r="J80">
            <v>4.34E-08</v>
          </cell>
          <cell r="K80">
            <v>1.27E-07</v>
          </cell>
          <cell r="L80">
            <v>1.4E-07</v>
          </cell>
          <cell r="M80">
            <v>2.82E-07</v>
          </cell>
          <cell r="N80" t="str">
            <v>Gamma</v>
          </cell>
          <cell r="O80">
            <v>3.5</v>
          </cell>
          <cell r="P80">
            <v>24955463</v>
          </cell>
          <cell r="R80" t="str">
            <v>HCU FTOP</v>
          </cell>
          <cell r="S80">
            <v>8</v>
          </cell>
          <cell r="T80">
            <v>3</v>
          </cell>
          <cell r="U80" t="str">
            <v>Hydraulic Control Unit (HCU)</v>
          </cell>
          <cell r="V80" t="str">
            <v>ROD</v>
          </cell>
          <cell r="W80" t="str">
            <v>HCU</v>
          </cell>
          <cell r="X80" t="str">
            <v>FTOP</v>
          </cell>
          <cell r="Y80">
            <v>22</v>
          </cell>
          <cell r="Z80" t="str">
            <v>747292641 h</v>
          </cell>
          <cell r="AA80">
            <v>6558</v>
          </cell>
          <cell r="AB80">
            <v>22</v>
          </cell>
          <cell r="AC80">
            <v>27</v>
          </cell>
          <cell r="AD80">
            <v>12</v>
          </cell>
          <cell r="AE80">
            <v>0.003354681305275999</v>
          </cell>
          <cell r="AF80">
            <v>0.4444444444444444</v>
          </cell>
        </row>
        <row r="81">
          <cell r="A81" t="str">
            <v>FLT ELS-Calc</v>
          </cell>
          <cell r="B81">
            <v>6</v>
          </cell>
          <cell r="C81">
            <v>1</v>
          </cell>
          <cell r="D81" t="str">
            <v>Filter (FLT)</v>
          </cell>
          <cell r="E81" t="str">
            <v>STR</v>
          </cell>
          <cell r="F81" t="str">
            <v>FLT</v>
          </cell>
          <cell r="G81" t="str">
            <v>ELL</v>
          </cell>
          <cell r="H81" t="str">
            <v>FLT ELS-Calc</v>
          </cell>
          <cell r="I81" t="str">
            <v>JNID/IL</v>
          </cell>
          <cell r="J81">
            <v>1.04893800216664E-12</v>
          </cell>
          <cell r="K81">
            <v>2.38895043980859E-09</v>
          </cell>
          <cell r="L81">
            <v>9.800000000000002E-09</v>
          </cell>
          <cell r="M81">
            <v>4.48301040737869E-08</v>
          </cell>
          <cell r="N81" t="str">
            <v>Gamma</v>
          </cell>
          <cell r="O81">
            <v>0.3</v>
          </cell>
          <cell r="P81">
            <v>30612244.897959176</v>
          </cell>
          <cell r="R81" t="str">
            <v>HCU SOP</v>
          </cell>
          <cell r="S81">
            <v>8</v>
          </cell>
          <cell r="T81">
            <v>3</v>
          </cell>
          <cell r="U81" t="str">
            <v>Hydraulic Control Unit (HCU)</v>
          </cell>
          <cell r="V81" t="str">
            <v>ROD</v>
          </cell>
          <cell r="W81" t="str">
            <v>HCU</v>
          </cell>
          <cell r="X81" t="str">
            <v>SOP</v>
          </cell>
          <cell r="Y81">
            <v>14</v>
          </cell>
          <cell r="Z81" t="str">
            <v>747292641 h</v>
          </cell>
          <cell r="AA81">
            <v>6558</v>
          </cell>
          <cell r="AB81">
            <v>14</v>
          </cell>
          <cell r="AC81">
            <v>27</v>
          </cell>
          <cell r="AD81">
            <v>11</v>
          </cell>
          <cell r="AE81">
            <v>0.0021347971942665446</v>
          </cell>
          <cell r="AF81">
            <v>0.4074074074074074</v>
          </cell>
        </row>
        <row r="82">
          <cell r="A82" t="str">
            <v>FLT PG</v>
          </cell>
          <cell r="B82">
            <v>6</v>
          </cell>
          <cell r="C82">
            <v>1</v>
          </cell>
          <cell r="D82" t="str">
            <v>Filter (FLT)</v>
          </cell>
          <cell r="E82" t="str">
            <v>STR</v>
          </cell>
          <cell r="F82" t="str">
            <v>FLT</v>
          </cell>
          <cell r="G82" t="str">
            <v>PG</v>
          </cell>
          <cell r="H82" t="str">
            <v>FLT PG</v>
          </cell>
          <cell r="I82" t="str">
            <v>JNID/IL</v>
          </cell>
          <cell r="J82">
            <v>9.61E-08</v>
          </cell>
          <cell r="K82">
            <v>2.81E-07</v>
          </cell>
          <cell r="L82">
            <v>3.1E-07</v>
          </cell>
          <cell r="M82">
            <v>6.23E-07</v>
          </cell>
          <cell r="N82" t="str">
            <v>Gamma</v>
          </cell>
          <cell r="O82">
            <v>3.5</v>
          </cell>
          <cell r="P82">
            <v>11281248</v>
          </cell>
          <cell r="R82" t="str">
            <v>HOD FTO/C</v>
          </cell>
          <cell r="S82">
            <v>9</v>
          </cell>
          <cell r="T82">
            <v>1</v>
          </cell>
          <cell r="U82" t="str">
            <v>Air Damper (DMP)</v>
          </cell>
          <cell r="V82" t="str">
            <v>DMP</v>
          </cell>
          <cell r="W82" t="str">
            <v>Hydraulic</v>
          </cell>
          <cell r="X82" t="str">
            <v>FTO/C</v>
          </cell>
          <cell r="Y82">
            <v>20</v>
          </cell>
          <cell r="Z82" t="str">
            <v>35320</v>
          </cell>
          <cell r="AA82">
            <v>95</v>
          </cell>
          <cell r="AB82">
            <v>16</v>
          </cell>
          <cell r="AC82">
            <v>7</v>
          </cell>
          <cell r="AD82">
            <v>4</v>
          </cell>
          <cell r="AE82">
            <v>0.16842105263157894</v>
          </cell>
          <cell r="AF82">
            <v>0.5714285714285714</v>
          </cell>
        </row>
        <row r="83">
          <cell r="A83" t="str">
            <v>FLTSC BYP</v>
          </cell>
          <cell r="B83">
            <v>6</v>
          </cell>
          <cell r="C83">
            <v>2</v>
          </cell>
          <cell r="D83" t="str">
            <v>Self-Cleaning Strainer (FLTSC)</v>
          </cell>
          <cell r="E83" t="str">
            <v>STR</v>
          </cell>
          <cell r="F83" t="str">
            <v>FLTSC</v>
          </cell>
          <cell r="G83" t="str">
            <v>BYP</v>
          </cell>
          <cell r="H83" t="str">
            <v>FLTSC BYP</v>
          </cell>
          <cell r="I83" t="str">
            <v>JNID/IL</v>
          </cell>
          <cell r="J83">
            <v>9.19E-09</v>
          </cell>
          <cell r="K83">
            <v>6.18E-08</v>
          </cell>
          <cell r="L83">
            <v>7.84E-08</v>
          </cell>
          <cell r="M83">
            <v>2.04E-07</v>
          </cell>
          <cell r="N83" t="str">
            <v>Gamma</v>
          </cell>
          <cell r="O83">
            <v>1.5</v>
          </cell>
          <cell r="P83">
            <v>19143936</v>
          </cell>
          <cell r="R83" t="str">
            <v>HOD ILS</v>
          </cell>
          <cell r="S83">
            <v>9</v>
          </cell>
          <cell r="T83">
            <v>1</v>
          </cell>
          <cell r="U83" t="str">
            <v>Air Damper (DMP)</v>
          </cell>
          <cell r="V83" t="str">
            <v>DMP</v>
          </cell>
          <cell r="W83" t="str">
            <v>Hydraulic</v>
          </cell>
          <cell r="X83" t="str">
            <v>ILS</v>
          </cell>
          <cell r="Y83">
            <v>0</v>
          </cell>
          <cell r="Z83" t="str">
            <v>13902144 h</v>
          </cell>
          <cell r="AA83">
            <v>122</v>
          </cell>
          <cell r="AB83">
            <v>0</v>
          </cell>
          <cell r="AC83">
            <v>12</v>
          </cell>
          <cell r="AD83">
            <v>0</v>
          </cell>
          <cell r="AE83">
            <v>0</v>
          </cell>
          <cell r="AF83">
            <v>0</v>
          </cell>
        </row>
        <row r="84">
          <cell r="A84" t="str">
            <v>FLTSC ELS</v>
          </cell>
          <cell r="B84">
            <v>6</v>
          </cell>
          <cell r="C84">
            <v>2</v>
          </cell>
          <cell r="D84" t="str">
            <v>Self-Cleaning Strainer (FLTSC)</v>
          </cell>
          <cell r="E84" t="str">
            <v>STR</v>
          </cell>
          <cell r="F84" t="str">
            <v>FLTSC</v>
          </cell>
          <cell r="G84" t="str">
            <v>ELS</v>
          </cell>
          <cell r="H84" t="str">
            <v>FLTSC ELS</v>
          </cell>
          <cell r="I84" t="str">
            <v>JNID/IL</v>
          </cell>
          <cell r="J84">
            <v>5.45E-07</v>
          </cell>
          <cell r="K84">
            <v>8.45E-07</v>
          </cell>
          <cell r="L84">
            <v>8.62E-07</v>
          </cell>
          <cell r="M84">
            <v>1.24E-06</v>
          </cell>
          <cell r="N84" t="str">
            <v>Gamma</v>
          </cell>
          <cell r="O84">
            <v>16.5</v>
          </cell>
          <cell r="P84">
            <v>19143936</v>
          </cell>
          <cell r="R84" t="str">
            <v>HOD SOP</v>
          </cell>
          <cell r="S84">
            <v>9</v>
          </cell>
          <cell r="T84">
            <v>1</v>
          </cell>
          <cell r="U84" t="str">
            <v>Air Damper (DMP)</v>
          </cell>
          <cell r="V84" t="str">
            <v>DMP</v>
          </cell>
          <cell r="W84" t="str">
            <v>Hydraulic</v>
          </cell>
          <cell r="X84" t="str">
            <v>SOP</v>
          </cell>
          <cell r="Y84">
            <v>8</v>
          </cell>
          <cell r="Z84" t="str">
            <v>13902144 h</v>
          </cell>
          <cell r="AA84">
            <v>122</v>
          </cell>
          <cell r="AB84">
            <v>8</v>
          </cell>
          <cell r="AC84">
            <v>12</v>
          </cell>
          <cell r="AD84">
            <v>4</v>
          </cell>
          <cell r="AE84">
            <v>0.06557377049180328</v>
          </cell>
          <cell r="AF84">
            <v>0.3333333333333333</v>
          </cell>
        </row>
        <row r="85">
          <cell r="A85" t="str">
            <v>FLTSC ELS-Calc</v>
          </cell>
          <cell r="B85">
            <v>6</v>
          </cell>
          <cell r="C85">
            <v>2</v>
          </cell>
          <cell r="D85" t="str">
            <v>Self-Cleaning Strainer (FLTSC)</v>
          </cell>
          <cell r="E85" t="str">
            <v>STR</v>
          </cell>
          <cell r="F85" t="str">
            <v>FLTSC</v>
          </cell>
          <cell r="G85" t="str">
            <v>ELL</v>
          </cell>
          <cell r="H85" t="str">
            <v>FLTSC ELS-Calc</v>
          </cell>
          <cell r="I85" t="str">
            <v>JNID/IL</v>
          </cell>
          <cell r="J85">
            <v>6.45846112762604E-12</v>
          </cell>
          <cell r="K85">
            <v>1.47091091365357E-08</v>
          </cell>
          <cell r="L85">
            <v>6.034000000000001E-08</v>
          </cell>
          <cell r="M85">
            <v>2.76025355082888E-07</v>
          </cell>
          <cell r="N85" t="str">
            <v>Gamma</v>
          </cell>
          <cell r="O85">
            <v>0.3</v>
          </cell>
          <cell r="P85">
            <v>4971826.317533974</v>
          </cell>
          <cell r="R85" t="str">
            <v>HOV ELS</v>
          </cell>
          <cell r="S85">
            <v>1</v>
          </cell>
          <cell r="T85">
            <v>3</v>
          </cell>
          <cell r="U85" t="str">
            <v>Hydraulic-Operated Valve (HOV)</v>
          </cell>
          <cell r="V85" t="str">
            <v>HOV</v>
          </cell>
          <cell r="W85" t="str">
            <v>-</v>
          </cell>
          <cell r="X85" t="str">
            <v>ELS</v>
          </cell>
          <cell r="Y85">
            <v>19</v>
          </cell>
          <cell r="Z85" t="str">
            <v>87527799 h</v>
          </cell>
          <cell r="AA85">
            <v>771</v>
          </cell>
          <cell r="AB85">
            <v>14</v>
          </cell>
          <cell r="AC85">
            <v>77</v>
          </cell>
          <cell r="AD85">
            <v>7</v>
          </cell>
          <cell r="AE85">
            <v>0.018158236057068743</v>
          </cell>
          <cell r="AF85">
            <v>0.09090909090909091</v>
          </cell>
        </row>
        <row r="86">
          <cell r="A86" t="str">
            <v>FLTSC FTOP</v>
          </cell>
          <cell r="B86">
            <v>6</v>
          </cell>
          <cell r="C86">
            <v>2</v>
          </cell>
          <cell r="D86" t="str">
            <v>Self-Cleaning Strainer (FLTSC)</v>
          </cell>
          <cell r="E86" t="str">
            <v>STR</v>
          </cell>
          <cell r="F86" t="str">
            <v>FLTSC</v>
          </cell>
          <cell r="G86" t="str">
            <v>FTOP</v>
          </cell>
          <cell r="H86" t="str">
            <v>FLTSC FTOP</v>
          </cell>
          <cell r="I86" t="str">
            <v>JNID/IL</v>
          </cell>
          <cell r="J86">
            <v>3.28E-06</v>
          </cell>
          <cell r="K86">
            <v>3.98E-06</v>
          </cell>
          <cell r="L86">
            <v>4E-06</v>
          </cell>
          <cell r="M86">
            <v>4.78E-06</v>
          </cell>
          <cell r="N86" t="str">
            <v>Gamma</v>
          </cell>
          <cell r="O86">
            <v>76.5</v>
          </cell>
          <cell r="P86">
            <v>19143936</v>
          </cell>
          <cell r="R86" t="str">
            <v>HOV FC</v>
          </cell>
          <cell r="S86">
            <v>1</v>
          </cell>
          <cell r="T86">
            <v>3</v>
          </cell>
          <cell r="U86" t="str">
            <v>Hydraulic-Operated Valve (HOV)</v>
          </cell>
          <cell r="V86" t="str">
            <v>HOV</v>
          </cell>
          <cell r="W86" t="str">
            <v>-</v>
          </cell>
          <cell r="X86" t="str">
            <v>FC</v>
          </cell>
          <cell r="Y86">
            <v>42</v>
          </cell>
          <cell r="Z86" t="str">
            <v>87527799 h</v>
          </cell>
          <cell r="AA86">
            <v>771</v>
          </cell>
          <cell r="AB86">
            <v>31</v>
          </cell>
          <cell r="AC86">
            <v>77</v>
          </cell>
          <cell r="AD86">
            <v>21</v>
          </cell>
          <cell r="AE86">
            <v>0.040207522697795074</v>
          </cell>
          <cell r="AF86">
            <v>0.2727272727272727</v>
          </cell>
        </row>
        <row r="87">
          <cell r="A87" t="str">
            <v>FLTSC PG</v>
          </cell>
          <cell r="B87">
            <v>6</v>
          </cell>
          <cell r="C87">
            <v>2</v>
          </cell>
          <cell r="D87" t="str">
            <v>Self-Cleaning Strainer (FLTSC)</v>
          </cell>
          <cell r="E87" t="str">
            <v>STR</v>
          </cell>
          <cell r="F87" t="str">
            <v>FLTSC</v>
          </cell>
          <cell r="G87" t="str">
            <v>PG</v>
          </cell>
          <cell r="H87" t="str">
            <v>FLTSC PG</v>
          </cell>
          <cell r="I87" t="str">
            <v>JNID/IL</v>
          </cell>
          <cell r="J87">
            <v>1.78E-06</v>
          </cell>
          <cell r="K87">
            <v>2.31E-06</v>
          </cell>
          <cell r="L87">
            <v>2.32E-06</v>
          </cell>
          <cell r="M87">
            <v>2.93E-06</v>
          </cell>
          <cell r="N87" t="str">
            <v>Gamma</v>
          </cell>
          <cell r="O87">
            <v>44.5</v>
          </cell>
          <cell r="P87">
            <v>19143936</v>
          </cell>
          <cell r="R87" t="str">
            <v>HOV FTO/C</v>
          </cell>
          <cell r="S87">
            <v>1</v>
          </cell>
          <cell r="T87">
            <v>3</v>
          </cell>
          <cell r="U87" t="str">
            <v>Hydraulic-Operated Valve (HOV)</v>
          </cell>
          <cell r="V87" t="str">
            <v>HOV</v>
          </cell>
          <cell r="W87" t="str">
            <v>-</v>
          </cell>
          <cell r="X87" t="str">
            <v>FTO/C</v>
          </cell>
          <cell r="Y87">
            <v>24</v>
          </cell>
          <cell r="Z87" t="str">
            <v>20476</v>
          </cell>
          <cell r="AA87">
            <v>428</v>
          </cell>
          <cell r="AB87">
            <v>20</v>
          </cell>
          <cell r="AC87">
            <v>51</v>
          </cell>
          <cell r="AD87">
            <v>15</v>
          </cell>
          <cell r="AE87">
            <v>0.04672897196261682</v>
          </cell>
          <cell r="AF87">
            <v>0.29411764705882354</v>
          </cell>
        </row>
        <row r="88">
          <cell r="A88" t="str">
            <v>HCU FTI</v>
          </cell>
          <cell r="B88">
            <v>8</v>
          </cell>
          <cell r="C88">
            <v>3</v>
          </cell>
          <cell r="D88" t="str">
            <v>Hydraulic Control Unit (HCU)</v>
          </cell>
          <cell r="E88" t="str">
            <v>ROD</v>
          </cell>
          <cell r="F88" t="str">
            <v>HCU</v>
          </cell>
          <cell r="G88" t="str">
            <v>FTI</v>
          </cell>
          <cell r="H88" t="str">
            <v>HCU FTI</v>
          </cell>
          <cell r="I88" t="str">
            <v>JNID/IL</v>
          </cell>
          <cell r="J88">
            <v>2.12E-06</v>
          </cell>
          <cell r="K88">
            <v>8.07E-06</v>
          </cell>
          <cell r="L88">
            <v>9.27E-06</v>
          </cell>
          <cell r="M88">
            <v>2.05E-05</v>
          </cell>
          <cell r="N88" t="str">
            <v>Beta</v>
          </cell>
          <cell r="O88">
            <v>2.5</v>
          </cell>
          <cell r="P88">
            <v>269550.9</v>
          </cell>
          <cell r="R88" t="str">
            <v>HOV ILS</v>
          </cell>
          <cell r="S88">
            <v>1</v>
          </cell>
          <cell r="T88">
            <v>3</v>
          </cell>
          <cell r="U88" t="str">
            <v>Hydraulic-Operated Valve (HOV)</v>
          </cell>
          <cell r="V88" t="str">
            <v>HOV</v>
          </cell>
          <cell r="W88" t="str">
            <v>-</v>
          </cell>
          <cell r="X88" t="str">
            <v>ILS</v>
          </cell>
          <cell r="Y88">
            <v>2</v>
          </cell>
          <cell r="Z88" t="str">
            <v>87527799 h</v>
          </cell>
          <cell r="AA88">
            <v>771</v>
          </cell>
          <cell r="AB88">
            <v>2</v>
          </cell>
          <cell r="AC88">
            <v>77</v>
          </cell>
          <cell r="AD88">
            <v>2</v>
          </cell>
          <cell r="AE88">
            <v>0.0025940337224383916</v>
          </cell>
          <cell r="AF88">
            <v>0.025974025974025976</v>
          </cell>
        </row>
        <row r="89">
          <cell r="A89" t="str">
            <v>HCU FTOP</v>
          </cell>
          <cell r="B89">
            <v>8</v>
          </cell>
          <cell r="C89">
            <v>3</v>
          </cell>
          <cell r="D89" t="str">
            <v>Hydraulic Control Unit (HCU)</v>
          </cell>
          <cell r="E89" t="str">
            <v>ROD</v>
          </cell>
          <cell r="F89" t="str">
            <v>HCU</v>
          </cell>
          <cell r="G89" t="str">
            <v>FTOP</v>
          </cell>
          <cell r="H89" t="str">
            <v>HCU FTOP</v>
          </cell>
          <cell r="I89" t="str">
            <v>EB/PL/KS</v>
          </cell>
          <cell r="J89">
            <v>3.846E-10</v>
          </cell>
          <cell r="K89">
            <v>1.788E-08</v>
          </cell>
          <cell r="L89">
            <v>3.275E-08</v>
          </cell>
          <cell r="M89">
            <v>1.156E-07</v>
          </cell>
          <cell r="N89" t="str">
            <v>Gamma</v>
          </cell>
          <cell r="O89">
            <v>0.6325</v>
          </cell>
          <cell r="P89">
            <v>19310000</v>
          </cell>
          <cell r="R89" t="str">
            <v>HOV SOP</v>
          </cell>
          <cell r="S89">
            <v>1</v>
          </cell>
          <cell r="T89">
            <v>3</v>
          </cell>
          <cell r="U89" t="str">
            <v>Hydraulic-Operated Valve (HOV)</v>
          </cell>
          <cell r="V89" t="str">
            <v>HOV</v>
          </cell>
          <cell r="W89" t="str">
            <v>-</v>
          </cell>
          <cell r="X89" t="str">
            <v>SOP</v>
          </cell>
          <cell r="Y89">
            <v>17</v>
          </cell>
          <cell r="Z89" t="str">
            <v>87527799 h</v>
          </cell>
          <cell r="AA89">
            <v>771</v>
          </cell>
          <cell r="AB89">
            <v>12</v>
          </cell>
          <cell r="AC89">
            <v>77</v>
          </cell>
          <cell r="AD89">
            <v>9</v>
          </cell>
          <cell r="AE89">
            <v>0.01556420233463035</v>
          </cell>
          <cell r="AF89">
            <v>0.11688311688311688</v>
          </cell>
        </row>
        <row r="90">
          <cell r="A90" t="str">
            <v>HCU SOP</v>
          </cell>
          <cell r="B90">
            <v>8</v>
          </cell>
          <cell r="C90">
            <v>3</v>
          </cell>
          <cell r="D90" t="str">
            <v>Hydraulic Control Unit (HCU)</v>
          </cell>
          <cell r="E90" t="str">
            <v>ROD</v>
          </cell>
          <cell r="F90" t="str">
            <v>HCU</v>
          </cell>
          <cell r="G90" t="str">
            <v>SOP</v>
          </cell>
          <cell r="H90" t="str">
            <v>HCU SOP</v>
          </cell>
          <cell r="I90" t="str">
            <v>JNID/IL</v>
          </cell>
          <cell r="J90">
            <v>1.18E-08</v>
          </cell>
          <cell r="K90">
            <v>1.9E-08</v>
          </cell>
          <cell r="L90">
            <v>1.94E-08</v>
          </cell>
          <cell r="M90">
            <v>2.85E-08</v>
          </cell>
          <cell r="N90" t="str">
            <v>Gamma</v>
          </cell>
          <cell r="O90">
            <v>14.5</v>
          </cell>
          <cell r="P90">
            <v>747292641</v>
          </cell>
          <cell r="R90" t="str">
            <v>HTG FTLR</v>
          </cell>
          <cell r="S90">
            <v>3</v>
          </cell>
          <cell r="T90">
            <v>2</v>
          </cell>
          <cell r="U90" t="str">
            <v>Hydro Turbine Generator (HTG)</v>
          </cell>
          <cell r="V90" t="str">
            <v>GEN</v>
          </cell>
          <cell r="W90" t="str">
            <v>HTG</v>
          </cell>
          <cell r="X90" t="str">
            <v>FTLR</v>
          </cell>
          <cell r="Y90">
            <v>6</v>
          </cell>
          <cell r="Z90" t="str">
            <v>3087</v>
          </cell>
          <cell r="AA90">
            <v>2</v>
          </cell>
          <cell r="AB90">
            <v>1</v>
          </cell>
          <cell r="AC90">
            <v>1</v>
          </cell>
          <cell r="AD90">
            <v>1</v>
          </cell>
          <cell r="AE90">
            <v>0.5</v>
          </cell>
          <cell r="AF90">
            <v>1</v>
          </cell>
        </row>
        <row r="91">
          <cell r="A91" t="str">
            <v>HOD FTOC</v>
          </cell>
          <cell r="B91">
            <v>9</v>
          </cell>
          <cell r="C91">
            <v>1</v>
          </cell>
          <cell r="D91" t="str">
            <v>Air Damper (DMP)</v>
          </cell>
          <cell r="E91" t="str">
            <v>DMP</v>
          </cell>
          <cell r="F91" t="str">
            <v>Hydraulic</v>
          </cell>
          <cell r="G91" t="str">
            <v>FTO/C</v>
          </cell>
          <cell r="H91" t="str">
            <v>HOD FTOC</v>
          </cell>
          <cell r="I91" t="str">
            <v>JNID/IL</v>
          </cell>
          <cell r="J91">
            <v>0.000387</v>
          </cell>
          <cell r="K91">
            <v>0.000571</v>
          </cell>
          <cell r="L91">
            <v>0.00058</v>
          </cell>
          <cell r="M91">
            <v>0.000806</v>
          </cell>
          <cell r="N91" t="str">
            <v>Beta</v>
          </cell>
          <cell r="O91">
            <v>20.5</v>
          </cell>
          <cell r="P91">
            <v>35300.54</v>
          </cell>
          <cell r="R91" t="str">
            <v>HTG FTR&gt;1H</v>
          </cell>
          <cell r="S91">
            <v>3</v>
          </cell>
          <cell r="T91">
            <v>2</v>
          </cell>
          <cell r="U91" t="str">
            <v>Hydro Turbine Generator (HTG)</v>
          </cell>
          <cell r="V91" t="str">
            <v>GEN</v>
          </cell>
          <cell r="W91" t="str">
            <v>HTG</v>
          </cell>
          <cell r="X91" t="str">
            <v>FTR</v>
          </cell>
          <cell r="Y91">
            <v>1</v>
          </cell>
          <cell r="Z91" t="str">
            <v>7449 h</v>
          </cell>
          <cell r="AA91">
            <v>2</v>
          </cell>
          <cell r="AB91">
            <v>1</v>
          </cell>
          <cell r="AC91">
            <v>1</v>
          </cell>
          <cell r="AD91">
            <v>1</v>
          </cell>
          <cell r="AE91">
            <v>0.5</v>
          </cell>
          <cell r="AF91">
            <v>1</v>
          </cell>
        </row>
        <row r="92">
          <cell r="A92" t="str">
            <v>HOD ILS</v>
          </cell>
          <cell r="B92">
            <v>9</v>
          </cell>
          <cell r="C92">
            <v>1</v>
          </cell>
          <cell r="D92" t="str">
            <v>Air Damper (DMP)</v>
          </cell>
          <cell r="E92" t="str">
            <v>DMP</v>
          </cell>
          <cell r="F92" t="str">
            <v>Hydraulic</v>
          </cell>
          <cell r="G92" t="str">
            <v>ILS</v>
          </cell>
          <cell r="H92" t="str">
            <v>HOD ILS</v>
          </cell>
          <cell r="I92" t="str">
            <v>JNID/IL</v>
          </cell>
          <cell r="J92">
            <v>1.41E-10</v>
          </cell>
          <cell r="K92">
            <v>1.64E-08</v>
          </cell>
          <cell r="L92">
            <v>3.6E-08</v>
          </cell>
          <cell r="M92">
            <v>1.38E-07</v>
          </cell>
          <cell r="N92" t="str">
            <v>Gamma</v>
          </cell>
          <cell r="O92">
            <v>0.5</v>
          </cell>
          <cell r="P92">
            <v>13902144</v>
          </cell>
          <cell r="R92" t="str">
            <v>HTG FTS</v>
          </cell>
          <cell r="S92">
            <v>3</v>
          </cell>
          <cell r="T92">
            <v>2</v>
          </cell>
          <cell r="U92" t="str">
            <v>Hydro Turbine Generator (HTG)</v>
          </cell>
          <cell r="V92" t="str">
            <v>GEN</v>
          </cell>
          <cell r="W92" t="str">
            <v>HTG</v>
          </cell>
          <cell r="X92" t="str">
            <v>FTS</v>
          </cell>
          <cell r="Y92">
            <v>7</v>
          </cell>
          <cell r="Z92" t="str">
            <v>5141</v>
          </cell>
          <cell r="AA92">
            <v>2</v>
          </cell>
          <cell r="AB92">
            <v>2</v>
          </cell>
          <cell r="AC92">
            <v>1</v>
          </cell>
          <cell r="AD92">
            <v>1</v>
          </cell>
          <cell r="AE92">
            <v>1</v>
          </cell>
          <cell r="AF92">
            <v>1</v>
          </cell>
        </row>
        <row r="93">
          <cell r="A93" t="str">
            <v>HOD ILS-Calc</v>
          </cell>
          <cell r="B93">
            <v>9</v>
          </cell>
          <cell r="C93">
            <v>1</v>
          </cell>
          <cell r="D93" t="str">
            <v>Air Damper (DMP)</v>
          </cell>
          <cell r="E93" t="str">
            <v>DMP</v>
          </cell>
          <cell r="F93" t="str">
            <v>Hydraulic</v>
          </cell>
          <cell r="G93" t="str">
            <v>ILL</v>
          </cell>
          <cell r="H93" t="str">
            <v>HOD ILS-Calc</v>
          </cell>
          <cell r="I93" t="str">
            <v>JNID/IL</v>
          </cell>
          <cell r="J93">
            <v>7.70648328122431E-14</v>
          </cell>
          <cell r="K93">
            <v>1.75514726190019E-10</v>
          </cell>
          <cell r="L93">
            <v>7.2E-10</v>
          </cell>
          <cell r="M93">
            <v>3.29364029929863E-09</v>
          </cell>
          <cell r="N93" t="str">
            <v>Gamma</v>
          </cell>
          <cell r="O93">
            <v>0.3</v>
          </cell>
          <cell r="P93">
            <v>416666666.6666666</v>
          </cell>
          <cell r="R93" t="str">
            <v>HTX ELS</v>
          </cell>
          <cell r="S93">
            <v>10</v>
          </cell>
          <cell r="T93">
            <v>8</v>
          </cell>
          <cell r="U93" t="str">
            <v>Heat Exchanger (HTX)</v>
          </cell>
          <cell r="V93" t="str">
            <v>HTX</v>
          </cell>
          <cell r="W93" t="str">
            <v>-</v>
          </cell>
          <cell r="X93" t="str">
            <v>ELS</v>
          </cell>
          <cell r="Y93">
            <v>60</v>
          </cell>
          <cell r="Z93" t="str">
            <v>222547790 h</v>
          </cell>
          <cell r="AA93">
            <v>1953</v>
          </cell>
          <cell r="AB93">
            <v>50</v>
          </cell>
          <cell r="AC93">
            <v>101</v>
          </cell>
          <cell r="AD93">
            <v>36</v>
          </cell>
          <cell r="AE93">
            <v>0.025601638504864313</v>
          </cell>
          <cell r="AF93">
            <v>0.3564356435643564</v>
          </cell>
        </row>
        <row r="94">
          <cell r="A94" t="str">
            <v>HOD SOP</v>
          </cell>
          <cell r="B94">
            <v>9</v>
          </cell>
          <cell r="C94">
            <v>1</v>
          </cell>
          <cell r="D94" t="str">
            <v>Air Damper (DMP)</v>
          </cell>
          <cell r="E94" t="str">
            <v>DMP</v>
          </cell>
          <cell r="F94" t="str">
            <v>Hydraulic</v>
          </cell>
          <cell r="G94" t="str">
            <v>SOP</v>
          </cell>
          <cell r="H94" t="str">
            <v>HOD SOP</v>
          </cell>
          <cell r="I94" t="str">
            <v>JNID/IL</v>
          </cell>
          <cell r="J94">
            <v>3.12E-07</v>
          </cell>
          <cell r="K94">
            <v>5.88E-07</v>
          </cell>
          <cell r="L94">
            <v>6.11E-07</v>
          </cell>
          <cell r="M94">
            <v>9.92E-07</v>
          </cell>
          <cell r="N94" t="str">
            <v>Gamma</v>
          </cell>
          <cell r="O94">
            <v>8.5</v>
          </cell>
          <cell r="P94">
            <v>13902144</v>
          </cell>
          <cell r="R94" t="str">
            <v>HTX ILS</v>
          </cell>
          <cell r="S94">
            <v>10</v>
          </cell>
          <cell r="T94">
            <v>8</v>
          </cell>
          <cell r="U94" t="str">
            <v>Heat Exchanger (HTX)</v>
          </cell>
          <cell r="V94" t="str">
            <v>HTX</v>
          </cell>
          <cell r="W94" t="str">
            <v>-</v>
          </cell>
          <cell r="X94" t="str">
            <v>ILS</v>
          </cell>
          <cell r="Y94">
            <v>78</v>
          </cell>
          <cell r="Z94" t="str">
            <v>222547790 h</v>
          </cell>
          <cell r="AA94">
            <v>1953</v>
          </cell>
          <cell r="AB94">
            <v>60</v>
          </cell>
          <cell r="AC94">
            <v>101</v>
          </cell>
          <cell r="AD94">
            <v>32</v>
          </cell>
          <cell r="AE94">
            <v>0.030721966205837174</v>
          </cell>
          <cell r="AF94">
            <v>0.31683168316831684</v>
          </cell>
        </row>
        <row r="95">
          <cell r="A95" t="str">
            <v>HOV ELS</v>
          </cell>
          <cell r="B95">
            <v>1</v>
          </cell>
          <cell r="C95">
            <v>3</v>
          </cell>
          <cell r="D95" t="str">
            <v>Hydraulic-Operated Valve (HOV)</v>
          </cell>
          <cell r="E95" t="str">
            <v>HOV</v>
          </cell>
          <cell r="F95" t="str">
            <v>-</v>
          </cell>
          <cell r="G95" t="str">
            <v>ELS</v>
          </cell>
          <cell r="H95" t="str">
            <v>HOV ELS</v>
          </cell>
          <cell r="I95" t="str">
            <v>JNID/IL</v>
          </cell>
          <cell r="J95">
            <v>1.47E-07</v>
          </cell>
          <cell r="K95">
            <v>2.19E-07</v>
          </cell>
          <cell r="L95">
            <v>2.23E-07</v>
          </cell>
          <cell r="M95">
            <v>3.12E-07</v>
          </cell>
          <cell r="N95" t="str">
            <v>Gamma</v>
          </cell>
          <cell r="O95">
            <v>19.5</v>
          </cell>
          <cell r="P95">
            <v>87527799</v>
          </cell>
          <cell r="R95" t="str">
            <v>HTX LOHT</v>
          </cell>
          <cell r="S95">
            <v>10</v>
          </cell>
          <cell r="T95">
            <v>8</v>
          </cell>
          <cell r="U95" t="str">
            <v>Heat Exchanger (HTX)</v>
          </cell>
          <cell r="V95" t="str">
            <v>HTX</v>
          </cell>
          <cell r="W95" t="str">
            <v>-</v>
          </cell>
          <cell r="X95" t="str">
            <v>LOHT</v>
          </cell>
          <cell r="Y95">
            <v>82</v>
          </cell>
          <cell r="Z95" t="str">
            <v>222547790 h</v>
          </cell>
          <cell r="AA95">
            <v>1953</v>
          </cell>
          <cell r="AB95">
            <v>63</v>
          </cell>
          <cell r="AC95">
            <v>101</v>
          </cell>
          <cell r="AD95">
            <v>40</v>
          </cell>
          <cell r="AE95">
            <v>0.03225806451612903</v>
          </cell>
          <cell r="AF95">
            <v>0.39603960396039606</v>
          </cell>
        </row>
        <row r="96">
          <cell r="A96" t="str">
            <v>HOV ELS-Calc</v>
          </cell>
          <cell r="B96">
            <v>1</v>
          </cell>
          <cell r="C96">
            <v>3</v>
          </cell>
          <cell r="D96" t="str">
            <v>Hydraulic-Operated Valve (HOV)</v>
          </cell>
          <cell r="E96" t="str">
            <v>HOV</v>
          </cell>
          <cell r="F96" t="str">
            <v>-</v>
          </cell>
          <cell r="G96" t="str">
            <v>ELL</v>
          </cell>
          <cell r="H96" t="str">
            <v>HOV ELS-Calc</v>
          </cell>
          <cell r="I96" t="str">
            <v>JNID/IL</v>
          </cell>
          <cell r="J96">
            <v>1.67080838916544E-12</v>
          </cell>
          <cell r="K96">
            <v>3.80525677198083E-09</v>
          </cell>
          <cell r="L96">
            <v>1.5610000000000002E-08</v>
          </cell>
          <cell r="M96">
            <v>7.14079514889605E-08</v>
          </cell>
          <cell r="N96" t="str">
            <v>Gamma</v>
          </cell>
          <cell r="O96">
            <v>0.3</v>
          </cell>
          <cell r="P96">
            <v>19218449.71172325</v>
          </cell>
          <cell r="R96" t="str">
            <v>HTX CCW LOHT</v>
          </cell>
          <cell r="S96">
            <v>10</v>
          </cell>
          <cell r="T96">
            <v>8</v>
          </cell>
          <cell r="U96" t="str">
            <v>Heat Exchanger (HTX)</v>
          </cell>
          <cell r="V96" t="str">
            <v>HTX</v>
          </cell>
          <cell r="W96" t="str">
            <v>CCW</v>
          </cell>
          <cell r="X96" t="str">
            <v>LOHT</v>
          </cell>
          <cell r="Y96">
            <v>16</v>
          </cell>
          <cell r="Z96" t="str">
            <v>31564654 h</v>
          </cell>
          <cell r="AA96">
            <v>277</v>
          </cell>
          <cell r="AB96">
            <v>14</v>
          </cell>
          <cell r="AC96">
            <v>80</v>
          </cell>
          <cell r="AD96">
            <v>12</v>
          </cell>
          <cell r="AE96">
            <v>0.05054151624548736</v>
          </cell>
          <cell r="AF96">
            <v>0.15</v>
          </cell>
        </row>
        <row r="97">
          <cell r="A97" t="str">
            <v>HOV FC</v>
          </cell>
          <cell r="B97">
            <v>1</v>
          </cell>
          <cell r="C97">
            <v>3</v>
          </cell>
          <cell r="D97" t="str">
            <v>Hydraulic-Operated Valve (HOV)</v>
          </cell>
          <cell r="E97" t="str">
            <v>HOV</v>
          </cell>
          <cell r="F97" t="str">
            <v>-</v>
          </cell>
          <cell r="G97" t="str">
            <v>FC</v>
          </cell>
          <cell r="H97" t="str">
            <v>HOV FC</v>
          </cell>
          <cell r="I97" t="str">
            <v>JNID/IL</v>
          </cell>
          <cell r="J97">
            <v>3.7E-07</v>
          </cell>
          <cell r="K97">
            <v>4.82E-07</v>
          </cell>
          <cell r="L97">
            <v>4.86E-07</v>
          </cell>
          <cell r="M97">
            <v>6.14E-07</v>
          </cell>
          <cell r="N97" t="str">
            <v>Gamma</v>
          </cell>
          <cell r="O97">
            <v>42.5</v>
          </cell>
          <cell r="P97">
            <v>87527799</v>
          </cell>
          <cell r="R97" t="str">
            <v>INV FTOP</v>
          </cell>
          <cell r="S97">
            <v>5</v>
          </cell>
          <cell r="T97">
            <v>5</v>
          </cell>
          <cell r="U97" t="str">
            <v>Inverter (INV)</v>
          </cell>
          <cell r="V97" t="str">
            <v>INV</v>
          </cell>
          <cell r="W97" t="str">
            <v>-</v>
          </cell>
          <cell r="X97" t="str">
            <v>FTOP</v>
          </cell>
          <cell r="Y97">
            <v>95</v>
          </cell>
          <cell r="Z97" t="str">
            <v>25981056 h</v>
          </cell>
          <cell r="AA97">
            <v>228</v>
          </cell>
          <cell r="AB97">
            <v>64</v>
          </cell>
          <cell r="AC97">
            <v>42</v>
          </cell>
          <cell r="AD97">
            <v>33</v>
          </cell>
          <cell r="AE97">
            <v>0.2807017543859649</v>
          </cell>
          <cell r="AF97">
            <v>0.7857142857142857</v>
          </cell>
        </row>
        <row r="98">
          <cell r="A98" t="str">
            <v>HOV FTOC</v>
          </cell>
          <cell r="B98">
            <v>1</v>
          </cell>
          <cell r="C98">
            <v>3</v>
          </cell>
          <cell r="D98" t="str">
            <v>Hydraulic-Operated Valve (HOV)</v>
          </cell>
          <cell r="E98" t="str">
            <v>HOV</v>
          </cell>
          <cell r="F98" t="str">
            <v>-</v>
          </cell>
          <cell r="G98" t="str">
            <v>FTO/C</v>
          </cell>
          <cell r="H98" t="str">
            <v>HOV FTOC</v>
          </cell>
          <cell r="I98" t="str">
            <v>JNID/IL</v>
          </cell>
          <cell r="J98">
            <v>0.000829</v>
          </cell>
          <cell r="K98">
            <v>0.00118</v>
          </cell>
          <cell r="L98">
            <v>0.0012</v>
          </cell>
          <cell r="M98">
            <v>0.00162</v>
          </cell>
          <cell r="N98" t="str">
            <v>Beta</v>
          </cell>
          <cell r="O98">
            <v>24.5</v>
          </cell>
          <cell r="P98">
            <v>20452.9</v>
          </cell>
          <cell r="R98" t="str">
            <v>MCC FTOP</v>
          </cell>
          <cell r="S98">
            <v>5</v>
          </cell>
          <cell r="T98">
            <v>7</v>
          </cell>
          <cell r="U98" t="str">
            <v>Motor Control Center (MCC)</v>
          </cell>
          <cell r="V98" t="str">
            <v>MCC</v>
          </cell>
          <cell r="W98" t="str">
            <v>-</v>
          </cell>
          <cell r="X98" t="str">
            <v>FTOP</v>
          </cell>
          <cell r="Y98">
            <v>6</v>
          </cell>
          <cell r="Z98" t="str">
            <v>24727584 h</v>
          </cell>
          <cell r="AA98">
            <v>217</v>
          </cell>
          <cell r="AB98">
            <v>6</v>
          </cell>
          <cell r="AC98">
            <v>18</v>
          </cell>
          <cell r="AD98">
            <v>4</v>
          </cell>
          <cell r="AE98">
            <v>0.027649769585253458</v>
          </cell>
          <cell r="AF98">
            <v>0.2222222222222222</v>
          </cell>
        </row>
        <row r="99">
          <cell r="A99" t="str">
            <v>HOV ILS</v>
          </cell>
          <cell r="B99">
            <v>1</v>
          </cell>
          <cell r="C99">
            <v>3</v>
          </cell>
          <cell r="D99" t="str">
            <v>Hydraulic-Operated Valve (HOV)</v>
          </cell>
          <cell r="E99" t="str">
            <v>HOV</v>
          </cell>
          <cell r="F99" t="str">
            <v>-</v>
          </cell>
          <cell r="G99" t="str">
            <v>ILS</v>
          </cell>
          <cell r="H99" t="str">
            <v>HOV ILS</v>
          </cell>
          <cell r="I99" t="str">
            <v>JNID/IL</v>
          </cell>
          <cell r="J99">
            <v>6.54E-09</v>
          </cell>
          <cell r="K99">
            <v>2.49E-08</v>
          </cell>
          <cell r="L99">
            <v>2.86E-08</v>
          </cell>
          <cell r="M99">
            <v>6.32E-08</v>
          </cell>
          <cell r="N99" t="str">
            <v>Gamma</v>
          </cell>
          <cell r="O99">
            <v>2.5</v>
          </cell>
          <cell r="P99">
            <v>87527799</v>
          </cell>
          <cell r="R99" t="str">
            <v>MDC FTR</v>
          </cell>
          <cell r="S99">
            <v>10</v>
          </cell>
          <cell r="T99">
            <v>1</v>
          </cell>
          <cell r="U99" t="str">
            <v>Air Compressor (CMP)</v>
          </cell>
          <cell r="V99" t="str">
            <v>CMP</v>
          </cell>
          <cell r="W99" t="str">
            <v>Motor-driven</v>
          </cell>
          <cell r="X99" t="str">
            <v>FTR</v>
          </cell>
          <cell r="Y99">
            <v>389</v>
          </cell>
          <cell r="Z99" t="str">
            <v>5540316 h</v>
          </cell>
          <cell r="AA99">
            <v>128</v>
          </cell>
          <cell r="AB99">
            <v>99</v>
          </cell>
          <cell r="AC99">
            <v>42</v>
          </cell>
          <cell r="AD99">
            <v>40</v>
          </cell>
          <cell r="AE99">
            <v>0.7734375</v>
          </cell>
          <cell r="AF99">
            <v>0.9523809523809523</v>
          </cell>
        </row>
        <row r="100">
          <cell r="A100" t="str">
            <v>HOV ILS-Calc</v>
          </cell>
          <cell r="B100">
            <v>1</v>
          </cell>
          <cell r="C100">
            <v>3</v>
          </cell>
          <cell r="D100" t="str">
            <v>Hydraulic-Operated Valve (HOV)</v>
          </cell>
          <cell r="E100" t="str">
            <v>HOV</v>
          </cell>
          <cell r="F100" t="str">
            <v>-</v>
          </cell>
          <cell r="G100" t="str">
            <v>ILL</v>
          </cell>
          <cell r="H100" t="str">
            <v>HOV ILS-Calc</v>
          </cell>
          <cell r="I100" t="str">
            <v>JNID/IL</v>
          </cell>
          <cell r="J100">
            <v>6.12237282897264E-14</v>
          </cell>
          <cell r="K100">
            <v>1.39436699139848E-10</v>
          </cell>
          <cell r="L100">
            <v>5.72E-10</v>
          </cell>
          <cell r="M100">
            <v>2.61661423777613E-09</v>
          </cell>
          <cell r="N100" t="str">
            <v>Gamma</v>
          </cell>
          <cell r="O100">
            <v>0.3</v>
          </cell>
          <cell r="P100">
            <v>524475524.4755245</v>
          </cell>
          <cell r="R100" t="str">
            <v>MDC FTS</v>
          </cell>
          <cell r="S100">
            <v>10</v>
          </cell>
          <cell r="T100">
            <v>1</v>
          </cell>
          <cell r="U100" t="str">
            <v>Air Compressor (CMP)</v>
          </cell>
          <cell r="V100" t="str">
            <v>CMP</v>
          </cell>
          <cell r="W100" t="str">
            <v>Motor-driven</v>
          </cell>
          <cell r="X100" t="str">
            <v>FTS</v>
          </cell>
          <cell r="Y100">
            <v>152</v>
          </cell>
          <cell r="Z100" t="str">
            <v>24466</v>
          </cell>
          <cell r="AA100">
            <v>128</v>
          </cell>
          <cell r="AB100">
            <v>70</v>
          </cell>
          <cell r="AC100">
            <v>42</v>
          </cell>
          <cell r="AD100">
            <v>36</v>
          </cell>
          <cell r="AE100">
            <v>0.546875</v>
          </cell>
          <cell r="AF100">
            <v>0.8571428571428571</v>
          </cell>
        </row>
        <row r="101">
          <cell r="A101" t="str">
            <v>HOV SOP</v>
          </cell>
          <cell r="B101">
            <v>1</v>
          </cell>
          <cell r="C101">
            <v>3</v>
          </cell>
          <cell r="D101" t="str">
            <v>Hydraulic-Operated Valve (HOV)</v>
          </cell>
          <cell r="E101" t="str">
            <v>HOV</v>
          </cell>
          <cell r="F101" t="str">
            <v>-</v>
          </cell>
          <cell r="G101" t="str">
            <v>SOP</v>
          </cell>
          <cell r="H101" t="str">
            <v>HOV SOP</v>
          </cell>
          <cell r="I101" t="str">
            <v>JNID/IL</v>
          </cell>
          <cell r="J101">
            <v>1.28E-07</v>
          </cell>
          <cell r="K101">
            <v>1.96E-07</v>
          </cell>
          <cell r="L101">
            <v>2E-07</v>
          </cell>
          <cell r="M101">
            <v>2.84E-07</v>
          </cell>
          <cell r="N101" t="str">
            <v>Gamma</v>
          </cell>
          <cell r="O101">
            <v>17.5</v>
          </cell>
          <cell r="P101">
            <v>87527799</v>
          </cell>
          <cell r="R101" t="str">
            <v>MDP ELS</v>
          </cell>
          <cell r="S101">
            <v>2</v>
          </cell>
          <cell r="T101">
            <v>1</v>
          </cell>
          <cell r="U101" t="str">
            <v>Motor-Driven Pump (MDP)</v>
          </cell>
          <cell r="V101" t="str">
            <v>MDP</v>
          </cell>
          <cell r="W101" t="str">
            <v>-</v>
          </cell>
          <cell r="X101" t="str">
            <v>ELS</v>
          </cell>
          <cell r="Y101">
            <v>93</v>
          </cell>
          <cell r="Z101" t="str">
            <v>258455367 h</v>
          </cell>
          <cell r="AA101">
            <v>2271</v>
          </cell>
          <cell r="AB101">
            <v>70</v>
          </cell>
          <cell r="AC101">
            <v>104</v>
          </cell>
          <cell r="AD101">
            <v>45</v>
          </cell>
          <cell r="AE101">
            <v>0.030823425803610745</v>
          </cell>
          <cell r="AF101">
            <v>0.4326923076923077</v>
          </cell>
        </row>
        <row r="102">
          <cell r="A102" t="str">
            <v>HTG FTLR</v>
          </cell>
          <cell r="B102">
            <v>3</v>
          </cell>
          <cell r="C102">
            <v>2</v>
          </cell>
          <cell r="D102" t="str">
            <v>Hydro Turbine Generator (HTG)</v>
          </cell>
          <cell r="E102" t="str">
            <v>GEN</v>
          </cell>
          <cell r="F102" t="str">
            <v>HTG</v>
          </cell>
          <cell r="G102" t="str">
            <v>FTLR</v>
          </cell>
          <cell r="H102" t="str">
            <v>HTG FTLR</v>
          </cell>
          <cell r="I102" t="str">
            <v>JNID/IL</v>
          </cell>
          <cell r="J102">
            <v>0.000955</v>
          </cell>
          <cell r="K102">
            <v>0.002</v>
          </cell>
          <cell r="L102">
            <v>0.0021</v>
          </cell>
          <cell r="M102">
            <v>0.00362</v>
          </cell>
          <cell r="N102" t="str">
            <v>Beta</v>
          </cell>
          <cell r="O102">
            <v>6.5</v>
          </cell>
          <cell r="P102">
            <v>3081.47</v>
          </cell>
          <cell r="R102" t="str">
            <v>MDP FTR</v>
          </cell>
          <cell r="S102">
            <v>2</v>
          </cell>
          <cell r="T102">
            <v>1</v>
          </cell>
          <cell r="U102" t="str">
            <v>Motor-Driven Pump (MDP)</v>
          </cell>
          <cell r="V102" t="str">
            <v>MDP</v>
          </cell>
          <cell r="W102" t="str">
            <v>Normally Running</v>
          </cell>
          <cell r="X102" t="str">
            <v>FTR</v>
          </cell>
          <cell r="Y102">
            <v>149</v>
          </cell>
          <cell r="Z102" t="str">
            <v>45853637 h</v>
          </cell>
          <cell r="AA102">
            <v>704</v>
          </cell>
          <cell r="AB102">
            <v>114</v>
          </cell>
          <cell r="AC102">
            <v>101</v>
          </cell>
          <cell r="AD102">
            <v>69</v>
          </cell>
          <cell r="AE102">
            <v>0.16193181818181818</v>
          </cell>
          <cell r="AF102">
            <v>0.6831683168316832</v>
          </cell>
        </row>
        <row r="103">
          <cell r="A103" t="str">
            <v>HTG FTR&gt;1H</v>
          </cell>
          <cell r="B103">
            <v>3</v>
          </cell>
          <cell r="C103">
            <v>2</v>
          </cell>
          <cell r="D103" t="str">
            <v>Hydro Turbine Generator (HTG)</v>
          </cell>
          <cell r="E103" t="str">
            <v>GEN</v>
          </cell>
          <cell r="F103" t="str">
            <v>HTG</v>
          </cell>
          <cell r="G103" t="str">
            <v>FTR</v>
          </cell>
          <cell r="H103" t="str">
            <v>HTG FTR</v>
          </cell>
          <cell r="I103" t="str">
            <v>JNID/IL</v>
          </cell>
          <cell r="J103">
            <v>2.36E-05</v>
          </cell>
          <cell r="K103">
            <v>0.000159</v>
          </cell>
          <cell r="L103">
            <v>0.000201</v>
          </cell>
          <cell r="M103">
            <v>0.000525</v>
          </cell>
          <cell r="N103" t="str">
            <v>Gamma</v>
          </cell>
          <cell r="O103">
            <v>1.5</v>
          </cell>
          <cell r="P103">
            <v>7448.95</v>
          </cell>
          <cell r="R103" t="str">
            <v>MDP FTR≤1H</v>
          </cell>
          <cell r="S103">
            <v>2</v>
          </cell>
          <cell r="T103">
            <v>1</v>
          </cell>
          <cell r="U103" t="str">
            <v>Motor-Driven Pump (MDP)</v>
          </cell>
          <cell r="V103" t="str">
            <v>MDP</v>
          </cell>
          <cell r="W103" t="str">
            <v>Standby</v>
          </cell>
          <cell r="X103" t="str">
            <v>FTR&lt;1H</v>
          </cell>
          <cell r="Y103">
            <v>38</v>
          </cell>
          <cell r="Z103" t="str">
            <v>326023 h</v>
          </cell>
          <cell r="AA103">
            <v>1341</v>
          </cell>
          <cell r="AB103">
            <v>36</v>
          </cell>
          <cell r="AC103">
            <v>106</v>
          </cell>
          <cell r="AD103">
            <v>31</v>
          </cell>
          <cell r="AE103">
            <v>0.026845637583892617</v>
          </cell>
          <cell r="AF103">
            <v>0.29245283018867924</v>
          </cell>
        </row>
        <row r="104">
          <cell r="A104" t="str">
            <v>HTG FTS</v>
          </cell>
          <cell r="B104">
            <v>3</v>
          </cell>
          <cell r="C104">
            <v>2</v>
          </cell>
          <cell r="D104" t="str">
            <v>Hydro Turbine Generator (HTG)</v>
          </cell>
          <cell r="E104" t="str">
            <v>GEN</v>
          </cell>
          <cell r="F104" t="str">
            <v>HTG</v>
          </cell>
          <cell r="G104" t="str">
            <v>FTS</v>
          </cell>
          <cell r="H104" t="str">
            <v>HTG FTS</v>
          </cell>
          <cell r="I104" t="str">
            <v>JNID/IL</v>
          </cell>
          <cell r="J104">
            <v>0.000706</v>
          </cell>
          <cell r="K104">
            <v>0.00139</v>
          </cell>
          <cell r="L104">
            <v>0.00146</v>
          </cell>
          <cell r="M104">
            <v>0.00243</v>
          </cell>
          <cell r="N104" t="str">
            <v>Beta</v>
          </cell>
          <cell r="O104">
            <v>7.5</v>
          </cell>
          <cell r="P104">
            <v>5134.96</v>
          </cell>
          <cell r="R104" t="str">
            <v>MDP FTR&gt;1H</v>
          </cell>
          <cell r="S104">
            <v>2</v>
          </cell>
          <cell r="T104">
            <v>1</v>
          </cell>
          <cell r="U104" t="str">
            <v>Motor-Driven Pump (MDP)</v>
          </cell>
          <cell r="V104" t="str">
            <v>MDP</v>
          </cell>
          <cell r="W104" t="str">
            <v>Standby</v>
          </cell>
          <cell r="X104" t="str">
            <v>FTR&gt;1H</v>
          </cell>
          <cell r="Y104">
            <v>110</v>
          </cell>
          <cell r="Z104" t="str">
            <v>14219837 h</v>
          </cell>
          <cell r="AA104">
            <v>1341</v>
          </cell>
          <cell r="AB104">
            <v>99</v>
          </cell>
          <cell r="AC104">
            <v>106</v>
          </cell>
          <cell r="AD104">
            <v>54</v>
          </cell>
          <cell r="AE104">
            <v>0.0738255033557047</v>
          </cell>
          <cell r="AF104">
            <v>0.5094339622641509</v>
          </cell>
        </row>
        <row r="105">
          <cell r="A105" t="str">
            <v>HTX CCW LOHT</v>
          </cell>
          <cell r="B105">
            <v>10</v>
          </cell>
          <cell r="C105">
            <v>8</v>
          </cell>
          <cell r="D105" t="str">
            <v>Heat Exchanger (HTX)</v>
          </cell>
          <cell r="E105" t="str">
            <v>HTX</v>
          </cell>
          <cell r="F105" t="str">
            <v>CCW</v>
          </cell>
          <cell r="G105" t="str">
            <v>LOHT</v>
          </cell>
          <cell r="H105" t="str">
            <v>HTX CCW LOHT</v>
          </cell>
          <cell r="I105" t="str">
            <v>JNID/IL</v>
          </cell>
          <cell r="J105">
            <v>3.31E-07</v>
          </cell>
          <cell r="K105">
            <v>5.12E-07</v>
          </cell>
          <cell r="L105">
            <v>5.23E-07</v>
          </cell>
          <cell r="M105">
            <v>7.51E-07</v>
          </cell>
          <cell r="N105" t="str">
            <v>Gamma</v>
          </cell>
          <cell r="O105">
            <v>16.5</v>
          </cell>
          <cell r="P105">
            <v>31564654</v>
          </cell>
          <cell r="R105" t="str">
            <v>MDP FTS</v>
          </cell>
          <cell r="S105">
            <v>2</v>
          </cell>
          <cell r="T105">
            <v>1</v>
          </cell>
          <cell r="U105" t="str">
            <v>Motor-Driven Pump (MDP)</v>
          </cell>
          <cell r="V105" t="str">
            <v>MDP</v>
          </cell>
          <cell r="W105" t="str">
            <v>Normally Running</v>
          </cell>
          <cell r="X105" t="str">
            <v>FTS</v>
          </cell>
          <cell r="Y105">
            <v>150</v>
          </cell>
          <cell r="Z105" t="str">
            <v>114473</v>
          </cell>
          <cell r="AA105">
            <v>706</v>
          </cell>
          <cell r="AB105">
            <v>120</v>
          </cell>
          <cell r="AC105">
            <v>101</v>
          </cell>
          <cell r="AD105">
            <v>67</v>
          </cell>
          <cell r="AE105">
            <v>0.16997167138810199</v>
          </cell>
          <cell r="AF105">
            <v>0.6633663366336634</v>
          </cell>
        </row>
        <row r="106">
          <cell r="A106" t="str">
            <v>HTX ELS</v>
          </cell>
          <cell r="B106">
            <v>10</v>
          </cell>
          <cell r="C106">
            <v>8</v>
          </cell>
          <cell r="D106" t="str">
            <v>Heat Exchanger (HTX)</v>
          </cell>
          <cell r="E106" t="str">
            <v>HTX</v>
          </cell>
          <cell r="F106" t="str">
            <v>-</v>
          </cell>
          <cell r="G106" t="str">
            <v>ELS</v>
          </cell>
          <cell r="H106" t="str">
            <v>HTX ELS</v>
          </cell>
          <cell r="I106" t="str">
            <v>EB/PL/KS</v>
          </cell>
          <cell r="J106">
            <v>3.517E-09</v>
          </cell>
          <cell r="K106">
            <v>1.792E-07</v>
          </cell>
          <cell r="L106">
            <v>3.343E-07</v>
          </cell>
          <cell r="M106">
            <v>1.192E-06</v>
          </cell>
          <cell r="N106" t="str">
            <v>Gamma</v>
          </cell>
          <cell r="O106">
            <v>0.6159</v>
          </cell>
          <cell r="P106">
            <v>1842000</v>
          </cell>
          <cell r="R106" t="str">
            <v>MDP SBY FTS</v>
          </cell>
          <cell r="S106">
            <v>2</v>
          </cell>
          <cell r="T106">
            <v>1</v>
          </cell>
          <cell r="U106" t="str">
            <v>Motor-Driven Pump (MDP)</v>
          </cell>
          <cell r="V106" t="str">
            <v>MDP</v>
          </cell>
          <cell r="W106" t="str">
            <v>Standby</v>
          </cell>
          <cell r="X106" t="str">
            <v>FTS</v>
          </cell>
          <cell r="Y106">
            <v>315</v>
          </cell>
          <cell r="Z106" t="str">
            <v>363935</v>
          </cell>
          <cell r="AA106">
            <v>1341</v>
          </cell>
          <cell r="AB106">
            <v>243</v>
          </cell>
          <cell r="AC106">
            <v>106</v>
          </cell>
          <cell r="AD106">
            <v>89</v>
          </cell>
          <cell r="AE106">
            <v>0.18120805369127516</v>
          </cell>
          <cell r="AF106">
            <v>0.839622641509434</v>
          </cell>
        </row>
        <row r="107">
          <cell r="A107" t="str">
            <v>HTX ELS-Calc</v>
          </cell>
          <cell r="B107">
            <v>10</v>
          </cell>
          <cell r="C107">
            <v>8</v>
          </cell>
          <cell r="D107" t="str">
            <v>Heat Exchanger (HTX)</v>
          </cell>
          <cell r="E107" t="str">
            <v>HTX</v>
          </cell>
          <cell r="F107" t="str">
            <v>-</v>
          </cell>
          <cell r="G107" t="str">
            <v>ELL</v>
          </cell>
          <cell r="H107" t="str">
            <v>HTX ELS-Calc</v>
          </cell>
          <cell r="I107" t="str">
            <v>EB/PL/KS</v>
          </cell>
          <cell r="J107">
            <v>2.50471410088792E-12</v>
          </cell>
          <cell r="K107">
            <v>5.70447237162866E-09</v>
          </cell>
          <cell r="L107">
            <v>2.3401000000000002E-08</v>
          </cell>
          <cell r="M107">
            <v>1.07047884227621E-07</v>
          </cell>
          <cell r="N107" t="str">
            <v>Gamma</v>
          </cell>
          <cell r="O107">
            <v>0.3</v>
          </cell>
          <cell r="P107">
            <v>12819964.958762445</v>
          </cell>
          <cell r="R107" t="str">
            <v>MOD FTO/C</v>
          </cell>
          <cell r="S107">
            <v>9</v>
          </cell>
          <cell r="T107">
            <v>1</v>
          </cell>
          <cell r="U107" t="str">
            <v>Air Damper (DMP)</v>
          </cell>
          <cell r="V107" t="str">
            <v>DMP</v>
          </cell>
          <cell r="W107" t="str">
            <v>Motor</v>
          </cell>
          <cell r="X107" t="str">
            <v>FTO/C</v>
          </cell>
          <cell r="Y107">
            <v>7</v>
          </cell>
          <cell r="Z107" t="str">
            <v>28537</v>
          </cell>
          <cell r="AA107">
            <v>64</v>
          </cell>
          <cell r="AB107">
            <v>5</v>
          </cell>
          <cell r="AC107">
            <v>13</v>
          </cell>
          <cell r="AD107">
            <v>3</v>
          </cell>
          <cell r="AE107">
            <v>0.078125</v>
          </cell>
          <cell r="AF107">
            <v>0.23076923076923078</v>
          </cell>
        </row>
        <row r="108">
          <cell r="A108" t="str">
            <v>HTX ILS</v>
          </cell>
          <cell r="B108">
            <v>10</v>
          </cell>
          <cell r="C108">
            <v>8</v>
          </cell>
          <cell r="D108" t="str">
            <v>Heat Exchanger (HTX)</v>
          </cell>
          <cell r="E108" t="str">
            <v>HTX</v>
          </cell>
          <cell r="F108" t="str">
            <v>-</v>
          </cell>
          <cell r="G108" t="str">
            <v>ILS</v>
          </cell>
          <cell r="H108" t="str">
            <v>HTX ILS</v>
          </cell>
          <cell r="I108" t="str">
            <v>EB/PL/KS</v>
          </cell>
          <cell r="J108">
            <v>6.23E-10</v>
          </cell>
          <cell r="K108">
            <v>1.488E-07</v>
          </cell>
          <cell r="L108">
            <v>3.79E-07</v>
          </cell>
          <cell r="M108">
            <v>1.536E-06</v>
          </cell>
          <cell r="N108" t="str">
            <v>Gamma</v>
          </cell>
          <cell r="O108">
            <v>0.4295</v>
          </cell>
          <cell r="P108">
            <v>1133000</v>
          </cell>
          <cell r="R108" t="str">
            <v>MOD ILS</v>
          </cell>
          <cell r="S108">
            <v>9</v>
          </cell>
          <cell r="T108">
            <v>1</v>
          </cell>
          <cell r="U108" t="str">
            <v>Air Damper (DMP)</v>
          </cell>
          <cell r="V108" t="str">
            <v>DMP</v>
          </cell>
          <cell r="W108" t="str">
            <v>Motor</v>
          </cell>
          <cell r="X108" t="str">
            <v>ILS</v>
          </cell>
          <cell r="Y108">
            <v>1</v>
          </cell>
          <cell r="Z108" t="str">
            <v>10825440 h</v>
          </cell>
          <cell r="AA108">
            <v>95</v>
          </cell>
          <cell r="AB108">
            <v>1</v>
          </cell>
          <cell r="AC108">
            <v>18</v>
          </cell>
          <cell r="AD108">
            <v>1</v>
          </cell>
          <cell r="AE108">
            <v>0.010526315789473684</v>
          </cell>
          <cell r="AF108">
            <v>0.05555555555555555</v>
          </cell>
        </row>
        <row r="109">
          <cell r="A109" t="str">
            <v>HTX ILS-Calc</v>
          </cell>
          <cell r="B109">
            <v>10</v>
          </cell>
          <cell r="C109">
            <v>8</v>
          </cell>
          <cell r="D109" t="str">
            <v>Heat Exchanger (HTX)</v>
          </cell>
          <cell r="E109" t="str">
            <v>HTX</v>
          </cell>
          <cell r="F109" t="str">
            <v>-</v>
          </cell>
          <cell r="G109" t="str">
            <v>ILL</v>
          </cell>
          <cell r="H109" t="str">
            <v>HTX ILS-Calc</v>
          </cell>
          <cell r="I109" t="str">
            <v>EB/PL/KS</v>
          </cell>
          <cell r="J109">
            <v>8.11321434328892E-13</v>
          </cell>
          <cell r="K109">
            <v>1.84778003405603E-09</v>
          </cell>
          <cell r="L109">
            <v>7.58E-09</v>
          </cell>
          <cell r="M109">
            <v>3.46747131509494E-08</v>
          </cell>
          <cell r="N109" t="str">
            <v>Gamma</v>
          </cell>
          <cell r="O109">
            <v>0.3</v>
          </cell>
          <cell r="P109">
            <v>39577836.41160949</v>
          </cell>
          <cell r="R109" t="str">
            <v>MOD SOP</v>
          </cell>
          <cell r="S109">
            <v>9</v>
          </cell>
          <cell r="T109">
            <v>1</v>
          </cell>
          <cell r="U109" t="str">
            <v>Air Damper (DMP)</v>
          </cell>
          <cell r="V109" t="str">
            <v>DMP</v>
          </cell>
          <cell r="W109" t="str">
            <v>Motor</v>
          </cell>
          <cell r="X109" t="str">
            <v>SOP</v>
          </cell>
          <cell r="Y109">
            <v>0</v>
          </cell>
          <cell r="Z109" t="str">
            <v>10825440 h</v>
          </cell>
          <cell r="AA109">
            <v>95</v>
          </cell>
          <cell r="AB109">
            <v>0</v>
          </cell>
          <cell r="AC109">
            <v>18</v>
          </cell>
          <cell r="AD109">
            <v>0</v>
          </cell>
          <cell r="AE109">
            <v>0</v>
          </cell>
          <cell r="AF109">
            <v>0</v>
          </cell>
        </row>
        <row r="110">
          <cell r="A110" t="str">
            <v>HTX LOHT</v>
          </cell>
          <cell r="B110">
            <v>10</v>
          </cell>
          <cell r="C110">
            <v>8</v>
          </cell>
          <cell r="D110" t="str">
            <v>Heat Exchanger (HTX)</v>
          </cell>
          <cell r="E110" t="str">
            <v>HTX</v>
          </cell>
          <cell r="F110" t="str">
            <v>-</v>
          </cell>
          <cell r="G110" t="str">
            <v>LOHT</v>
          </cell>
          <cell r="H110" t="str">
            <v>HTX LOHT</v>
          </cell>
          <cell r="I110" t="str">
            <v>EB/PL/KS</v>
          </cell>
          <cell r="J110">
            <v>2.512E-09</v>
          </cell>
          <cell r="K110">
            <v>2.197E-07</v>
          </cell>
          <cell r="L110">
            <v>4.565E-07</v>
          </cell>
          <cell r="M110">
            <v>1.713E-06</v>
          </cell>
          <cell r="N110" t="str">
            <v>Gamma</v>
          </cell>
          <cell r="O110">
            <v>0.5341</v>
          </cell>
          <cell r="P110">
            <v>1170000</v>
          </cell>
          <cell r="R110" t="str">
            <v>MOV ELS</v>
          </cell>
          <cell r="S110">
            <v>1</v>
          </cell>
          <cell r="T110">
            <v>2</v>
          </cell>
          <cell r="U110" t="str">
            <v>Motor-Operated Valve (MOV)</v>
          </cell>
          <cell r="V110" t="str">
            <v>MOV</v>
          </cell>
          <cell r="W110" t="str">
            <v>-</v>
          </cell>
          <cell r="X110" t="str">
            <v>ELS</v>
          </cell>
          <cell r="Y110">
            <v>51</v>
          </cell>
          <cell r="Z110" t="str">
            <v>1571522275 h</v>
          </cell>
          <cell r="AA110">
            <v>13807</v>
          </cell>
          <cell r="AB110">
            <v>43</v>
          </cell>
          <cell r="AC110">
            <v>104</v>
          </cell>
          <cell r="AD110">
            <v>30</v>
          </cell>
          <cell r="AE110">
            <v>0.003114362280002897</v>
          </cell>
          <cell r="AF110">
            <v>0.28846153846153844</v>
          </cell>
        </row>
        <row r="111">
          <cell r="A111" t="str">
            <v>INV FTOP</v>
          </cell>
          <cell r="B111">
            <v>5</v>
          </cell>
          <cell r="C111">
            <v>5</v>
          </cell>
          <cell r="D111" t="str">
            <v>Inverter (INV)</v>
          </cell>
          <cell r="E111" t="str">
            <v>INV</v>
          </cell>
          <cell r="F111" t="str">
            <v>-</v>
          </cell>
          <cell r="G111" t="str">
            <v>FTOP</v>
          </cell>
          <cell r="H111" t="str">
            <v>INV FTOP</v>
          </cell>
          <cell r="I111" t="str">
            <v>EB/PL/KS</v>
          </cell>
          <cell r="J111">
            <v>4.224E-07</v>
          </cell>
          <cell r="K111">
            <v>4.125E-06</v>
          </cell>
          <cell r="L111">
            <v>5.6E-06</v>
          </cell>
          <cell r="M111">
            <v>1.581E-05</v>
          </cell>
          <cell r="N111" t="str">
            <v>Gamma</v>
          </cell>
          <cell r="O111">
            <v>1.184</v>
          </cell>
          <cell r="P111">
            <v>211400</v>
          </cell>
          <cell r="R111" t="str">
            <v>MOV FC</v>
          </cell>
          <cell r="S111">
            <v>1</v>
          </cell>
          <cell r="T111">
            <v>2</v>
          </cell>
          <cell r="U111" t="str">
            <v>Motor-Operated Valve (MOV)</v>
          </cell>
          <cell r="V111" t="str">
            <v>MOV</v>
          </cell>
          <cell r="W111" t="str">
            <v>-</v>
          </cell>
          <cell r="X111" t="str">
            <v>FC</v>
          </cell>
          <cell r="Y111">
            <v>105</v>
          </cell>
          <cell r="Z111" t="str">
            <v>1571522275 h</v>
          </cell>
          <cell r="AA111">
            <v>13807</v>
          </cell>
          <cell r="AB111">
            <v>95</v>
          </cell>
          <cell r="AC111">
            <v>104</v>
          </cell>
          <cell r="AD111">
            <v>57</v>
          </cell>
          <cell r="AE111">
            <v>0.006880567827913377</v>
          </cell>
          <cell r="AF111">
            <v>0.5480769230769231</v>
          </cell>
        </row>
        <row r="112">
          <cell r="A112" t="str">
            <v>MCC FTOP</v>
          </cell>
          <cell r="B112">
            <v>5</v>
          </cell>
          <cell r="C112">
            <v>7</v>
          </cell>
          <cell r="D112" t="str">
            <v>Motor Control Center (MCC)</v>
          </cell>
          <cell r="E112" t="str">
            <v>MCC</v>
          </cell>
          <cell r="F112" t="str">
            <v>-</v>
          </cell>
          <cell r="G112" t="str">
            <v>FTOP</v>
          </cell>
          <cell r="H112" t="str">
            <v>MCC FTOP</v>
          </cell>
          <cell r="I112" t="str">
            <v>EB/PL/KS</v>
          </cell>
          <cell r="J112">
            <v>8.422E-09</v>
          </cell>
          <cell r="K112">
            <v>1.681E-07</v>
          </cell>
          <cell r="L112">
            <v>2.612E-07</v>
          </cell>
          <cell r="M112">
            <v>8.314E-07</v>
          </cell>
          <cell r="N112" t="str">
            <v>Gamma</v>
          </cell>
          <cell r="O112">
            <v>0.8438</v>
          </cell>
          <cell r="P112">
            <v>3230000</v>
          </cell>
          <cell r="R112" t="str">
            <v>MOV FTC</v>
          </cell>
          <cell r="S112">
            <v>1</v>
          </cell>
          <cell r="T112">
            <v>2</v>
          </cell>
          <cell r="U112" t="str">
            <v>Motor-Operated Valve (MOV)</v>
          </cell>
          <cell r="V112" t="str">
            <v>MOV</v>
          </cell>
          <cell r="W112" t="str">
            <v>-</v>
          </cell>
          <cell r="X112" t="str">
            <v>FTC</v>
          </cell>
          <cell r="Y112">
            <v>221</v>
          </cell>
          <cell r="Z112" t="str">
            <v>602223</v>
          </cell>
          <cell r="AA112">
            <v>7445</v>
          </cell>
          <cell r="AB112">
            <v>193</v>
          </cell>
          <cell r="AC112">
            <v>104</v>
          </cell>
          <cell r="AD112">
            <v>76</v>
          </cell>
          <cell r="AE112">
            <v>0.025923438549361986</v>
          </cell>
          <cell r="AF112">
            <v>0.7307692307692307</v>
          </cell>
        </row>
        <row r="113">
          <cell r="A113" t="str">
            <v>MDC FTR</v>
          </cell>
          <cell r="B113">
            <v>10</v>
          </cell>
          <cell r="C113">
            <v>1</v>
          </cell>
          <cell r="D113" t="str">
            <v>Air Compressor (CMP)</v>
          </cell>
          <cell r="E113" t="str">
            <v>CMP</v>
          </cell>
          <cell r="F113" t="str">
            <v>Motor-driven</v>
          </cell>
          <cell r="G113" t="str">
            <v>FTR</v>
          </cell>
          <cell r="H113" t="str">
            <v>MDC FTR</v>
          </cell>
          <cell r="I113" t="str">
            <v>EB/PL/KS</v>
          </cell>
          <cell r="J113">
            <v>1.513E-05</v>
          </cell>
          <cell r="K113">
            <v>7.132E-05</v>
          </cell>
          <cell r="L113">
            <v>8.497E-05</v>
          </cell>
          <cell r="M113">
            <v>0.0002014</v>
          </cell>
          <cell r="N113" t="str">
            <v>Gamma</v>
          </cell>
          <cell r="O113">
            <v>2.003</v>
          </cell>
          <cell r="P113">
            <v>23570</v>
          </cell>
          <cell r="R113" t="str">
            <v>MOV FTO</v>
          </cell>
          <cell r="S113">
            <v>1</v>
          </cell>
          <cell r="T113">
            <v>2</v>
          </cell>
          <cell r="U113" t="str">
            <v>Motor-Operated Valve (MOV)</v>
          </cell>
          <cell r="V113" t="str">
            <v>MOV</v>
          </cell>
          <cell r="W113" t="str">
            <v>-</v>
          </cell>
          <cell r="X113" t="str">
            <v>FTO</v>
          </cell>
          <cell r="Y113">
            <v>248</v>
          </cell>
          <cell r="Z113" t="str">
            <v>602223</v>
          </cell>
          <cell r="AA113">
            <v>7445</v>
          </cell>
          <cell r="AB113">
            <v>221</v>
          </cell>
          <cell r="AC113">
            <v>104</v>
          </cell>
          <cell r="AD113">
            <v>85</v>
          </cell>
          <cell r="AE113">
            <v>0.029684351914036265</v>
          </cell>
          <cell r="AF113">
            <v>0.8173076923076923</v>
          </cell>
        </row>
        <row r="114">
          <cell r="A114" t="str">
            <v>MDC FTS</v>
          </cell>
          <cell r="B114">
            <v>10</v>
          </cell>
          <cell r="C114">
            <v>1</v>
          </cell>
          <cell r="D114" t="str">
            <v>Air Compressor (CMP)</v>
          </cell>
          <cell r="E114" t="str">
            <v>CMP</v>
          </cell>
          <cell r="F114" t="str">
            <v>Motor-driven</v>
          </cell>
          <cell r="G114" t="str">
            <v>FTS</v>
          </cell>
          <cell r="H114" t="str">
            <v>MDC FTS</v>
          </cell>
          <cell r="I114" t="str">
            <v>EB/PL/KS</v>
          </cell>
          <cell r="J114">
            <v>0.0001489</v>
          </cell>
          <cell r="K114">
            <v>0.009013</v>
          </cell>
          <cell r="L114">
            <v>0.01709</v>
          </cell>
          <cell r="M114">
            <v>0.0615</v>
          </cell>
          <cell r="N114" t="str">
            <v>Beta</v>
          </cell>
          <cell r="O114">
            <v>0.5864</v>
          </cell>
          <cell r="P114">
            <v>33.72</v>
          </cell>
          <cell r="R114" t="str">
            <v>MOV FTO/C</v>
          </cell>
          <cell r="S114">
            <v>1</v>
          </cell>
          <cell r="T114">
            <v>2</v>
          </cell>
          <cell r="U114" t="str">
            <v>Motor-Operated Valve (MOV)</v>
          </cell>
          <cell r="V114" t="str">
            <v>MOV</v>
          </cell>
          <cell r="W114" t="str">
            <v>-</v>
          </cell>
          <cell r="X114" t="str">
            <v>FTO/C</v>
          </cell>
          <cell r="Y114">
            <v>532</v>
          </cell>
          <cell r="Z114" t="str">
            <v>602223</v>
          </cell>
          <cell r="AA114">
            <v>7445</v>
          </cell>
          <cell r="AB114">
            <v>459</v>
          </cell>
          <cell r="AC114">
            <v>104</v>
          </cell>
          <cell r="AD114">
            <v>94</v>
          </cell>
          <cell r="AE114">
            <v>0.061652115513767626</v>
          </cell>
          <cell r="AF114">
            <v>0.9038461538461539</v>
          </cell>
        </row>
        <row r="115">
          <cell r="A115" t="str">
            <v>MDP ELS</v>
          </cell>
          <cell r="B115">
            <v>2</v>
          </cell>
          <cell r="C115">
            <v>1</v>
          </cell>
          <cell r="D115" t="str">
            <v>Motor-Driven Pump (MDP)</v>
          </cell>
          <cell r="E115" t="str">
            <v>MDP</v>
          </cell>
          <cell r="F115" t="str">
            <v>-</v>
          </cell>
          <cell r="G115" t="str">
            <v>ELS</v>
          </cell>
          <cell r="H115" t="str">
            <v>MDP ELS</v>
          </cell>
          <cell r="I115" t="str">
            <v>EB/PL/KS</v>
          </cell>
          <cell r="J115">
            <v>6.944E-09</v>
          </cell>
          <cell r="K115">
            <v>2.043E-07</v>
          </cell>
          <cell r="L115">
            <v>3.423E-07</v>
          </cell>
          <cell r="M115">
            <v>1.147E-06</v>
          </cell>
          <cell r="N115" t="str">
            <v>Gamma</v>
          </cell>
          <cell r="O115">
            <v>0.7311</v>
          </cell>
          <cell r="P115">
            <v>2136000</v>
          </cell>
          <cell r="R115" t="str">
            <v>MOV ILS</v>
          </cell>
          <cell r="S115">
            <v>1</v>
          </cell>
          <cell r="T115">
            <v>2</v>
          </cell>
          <cell r="U115" t="str">
            <v>Motor-Operated Valve (MOV)</v>
          </cell>
          <cell r="V115" t="str">
            <v>MOV</v>
          </cell>
          <cell r="W115" t="str">
            <v>-</v>
          </cell>
          <cell r="X115" t="str">
            <v>ILS</v>
          </cell>
          <cell r="Y115">
            <v>145</v>
          </cell>
          <cell r="Z115" t="str">
            <v>1571522275 h</v>
          </cell>
          <cell r="AA115">
            <v>13807</v>
          </cell>
          <cell r="AB115">
            <v>123</v>
          </cell>
          <cell r="AC115">
            <v>104</v>
          </cell>
          <cell r="AD115">
            <v>57</v>
          </cell>
          <cell r="AE115">
            <v>0.008908524661403636</v>
          </cell>
          <cell r="AF115">
            <v>0.5480769230769231</v>
          </cell>
        </row>
        <row r="116">
          <cell r="A116" t="str">
            <v>MDP ELS-Calc</v>
          </cell>
          <cell r="B116">
            <v>2</v>
          </cell>
          <cell r="C116">
            <v>1</v>
          </cell>
          <cell r="D116" t="str">
            <v>Motor-Driven Pump (MDP)</v>
          </cell>
          <cell r="E116" t="str">
            <v>MDP</v>
          </cell>
          <cell r="F116" t="str">
            <v>-</v>
          </cell>
          <cell r="G116" t="str">
            <v>ELL</v>
          </cell>
          <cell r="H116" t="str">
            <v>MDP ELS-Calc</v>
          </cell>
          <cell r="I116" t="str">
            <v>EB/PL/KS</v>
          </cell>
          <cell r="J116">
            <v>2.56465341529744E-12</v>
          </cell>
          <cell r="K116">
            <v>5.840983825332E-09</v>
          </cell>
          <cell r="L116">
            <v>2.3961000000000002E-08</v>
          </cell>
          <cell r="M116">
            <v>1.09609604460409E-07</v>
          </cell>
          <cell r="N116" t="str">
            <v>Gamma</v>
          </cell>
          <cell r="O116">
            <v>0.3</v>
          </cell>
          <cell r="P116">
            <v>12520345.561537497</v>
          </cell>
          <cell r="R116" t="str">
            <v>MOV SOP</v>
          </cell>
          <cell r="S116">
            <v>1</v>
          </cell>
          <cell r="T116">
            <v>2</v>
          </cell>
          <cell r="U116" t="str">
            <v>Motor-Operated Valve (MOV)</v>
          </cell>
          <cell r="V116" t="str">
            <v>MOV</v>
          </cell>
          <cell r="W116" t="str">
            <v>-</v>
          </cell>
          <cell r="X116" t="str">
            <v>SOP</v>
          </cell>
          <cell r="Y116">
            <v>52</v>
          </cell>
          <cell r="Z116" t="str">
            <v>1571522275 h</v>
          </cell>
          <cell r="AA116">
            <v>13807</v>
          </cell>
          <cell r="AB116">
            <v>50</v>
          </cell>
          <cell r="AC116">
            <v>104</v>
          </cell>
          <cell r="AD116">
            <v>31</v>
          </cell>
          <cell r="AE116">
            <v>0.0036213514883754617</v>
          </cell>
          <cell r="AF116">
            <v>0.2980769230769231</v>
          </cell>
        </row>
        <row r="117">
          <cell r="A117" t="str">
            <v>MDP FTR</v>
          </cell>
          <cell r="B117">
            <v>2</v>
          </cell>
          <cell r="C117">
            <v>1</v>
          </cell>
          <cell r="D117" t="str">
            <v>Motor-Driven Pump (MDP)</v>
          </cell>
          <cell r="E117" t="str">
            <v>MDP</v>
          </cell>
          <cell r="F117" t="str">
            <v>Normally Running</v>
          </cell>
          <cell r="G117" t="str">
            <v>FTR</v>
          </cell>
          <cell r="H117" t="str">
            <v>MDP NR FTR</v>
          </cell>
          <cell r="I117" t="str">
            <v>EB/PL/KS</v>
          </cell>
          <cell r="J117">
            <v>7.364E-07</v>
          </cell>
          <cell r="K117">
            <v>3.03E-06</v>
          </cell>
          <cell r="L117">
            <v>3.528E-06</v>
          </cell>
          <cell r="M117">
            <v>8.02E-06</v>
          </cell>
          <cell r="N117" t="str">
            <v>Gamma</v>
          </cell>
          <cell r="O117">
            <v>2.292</v>
          </cell>
          <cell r="P117">
            <v>649600</v>
          </cell>
          <cell r="R117" t="str">
            <v>MSV ELS</v>
          </cell>
          <cell r="S117">
            <v>1</v>
          </cell>
          <cell r="T117">
            <v>8</v>
          </cell>
          <cell r="U117" t="str">
            <v>Main Steam Isolation Valve (MSV)</v>
          </cell>
          <cell r="V117" t="str">
            <v>MSV</v>
          </cell>
          <cell r="W117" t="str">
            <v>-</v>
          </cell>
          <cell r="X117" t="str">
            <v>ELS</v>
          </cell>
          <cell r="Y117">
            <v>7</v>
          </cell>
          <cell r="Z117" t="str">
            <v>55836292 h</v>
          </cell>
          <cell r="AA117">
            <v>490</v>
          </cell>
          <cell r="AB117">
            <v>7</v>
          </cell>
          <cell r="AC117">
            <v>94</v>
          </cell>
          <cell r="AD117">
            <v>7</v>
          </cell>
          <cell r="AE117">
            <v>0.014285714285714285</v>
          </cell>
          <cell r="AF117">
            <v>0.07446808510638298</v>
          </cell>
        </row>
        <row r="118">
          <cell r="A118" t="str">
            <v>MDP FTS</v>
          </cell>
          <cell r="B118">
            <v>2</v>
          </cell>
          <cell r="C118">
            <v>1</v>
          </cell>
          <cell r="D118" t="str">
            <v>Motor-Driven Pump (MDP)</v>
          </cell>
          <cell r="E118" t="str">
            <v>MDP</v>
          </cell>
          <cell r="F118" t="str">
            <v>Normally Running</v>
          </cell>
          <cell r="G118" t="str">
            <v>FTS</v>
          </cell>
          <cell r="H118" t="str">
            <v>MDP NR FTS</v>
          </cell>
          <cell r="I118" t="str">
            <v>EB/PL/KS</v>
          </cell>
          <cell r="J118">
            <v>0.000401</v>
          </cell>
          <cell r="K118">
            <v>0.001227</v>
          </cell>
          <cell r="L118">
            <v>0.001362</v>
          </cell>
          <cell r="M118">
            <v>0.002785</v>
          </cell>
          <cell r="N118" t="str">
            <v>Beta</v>
          </cell>
          <cell r="O118">
            <v>3.282</v>
          </cell>
          <cell r="P118">
            <v>2406</v>
          </cell>
          <cell r="R118" t="str">
            <v>MSV FTO/C</v>
          </cell>
          <cell r="S118">
            <v>1</v>
          </cell>
          <cell r="T118">
            <v>8</v>
          </cell>
          <cell r="U118" t="str">
            <v>Main Steam Isolation Valve (MSV)</v>
          </cell>
          <cell r="V118" t="str">
            <v>MSV</v>
          </cell>
          <cell r="W118" t="str">
            <v>-</v>
          </cell>
          <cell r="X118" t="str">
            <v>FTO/C</v>
          </cell>
          <cell r="Y118">
            <v>23</v>
          </cell>
          <cell r="Z118" t="str">
            <v>30182</v>
          </cell>
          <cell r="AA118">
            <v>401</v>
          </cell>
          <cell r="AB118">
            <v>18</v>
          </cell>
          <cell r="AC118">
            <v>78</v>
          </cell>
          <cell r="AD118">
            <v>15</v>
          </cell>
          <cell r="AE118">
            <v>0.04488778054862843</v>
          </cell>
          <cell r="AF118">
            <v>0.19230769230769232</v>
          </cell>
        </row>
        <row r="119">
          <cell r="A119" t="str">
            <v>MDP SBY FTR≤1H</v>
          </cell>
          <cell r="B119">
            <v>2</v>
          </cell>
          <cell r="C119">
            <v>1</v>
          </cell>
          <cell r="D119" t="str">
            <v>Motor-Driven Pump (MDP)</v>
          </cell>
          <cell r="E119" t="str">
            <v>MDP</v>
          </cell>
          <cell r="F119" t="str">
            <v>Standby</v>
          </cell>
          <cell r="G119" t="str">
            <v>FTR≤1H</v>
          </cell>
          <cell r="H119" t="str">
            <v>MDP SBY FTR&lt;1H</v>
          </cell>
          <cell r="I119" t="str">
            <v>EB/PL/KS</v>
          </cell>
          <cell r="J119">
            <v>1.931E-05</v>
          </cell>
          <cell r="K119">
            <v>0.0001014</v>
          </cell>
          <cell r="L119">
            <v>0.000123</v>
          </cell>
          <cell r="M119">
            <v>0.0003007</v>
          </cell>
          <cell r="N119" t="str">
            <v>Beta</v>
          </cell>
          <cell r="O119">
            <v>1.82</v>
          </cell>
          <cell r="P119">
            <v>14790</v>
          </cell>
          <cell r="R119" t="str">
            <v>MSV ILS</v>
          </cell>
          <cell r="S119">
            <v>1</v>
          </cell>
          <cell r="T119">
            <v>8</v>
          </cell>
          <cell r="U119" t="str">
            <v>Main Steam Isolation Valve (MSV)</v>
          </cell>
          <cell r="V119" t="str">
            <v>MSV</v>
          </cell>
          <cell r="W119" t="str">
            <v>-</v>
          </cell>
          <cell r="X119" t="str">
            <v>ILS</v>
          </cell>
          <cell r="Y119">
            <v>84</v>
          </cell>
          <cell r="Z119" t="str">
            <v>55836292 h</v>
          </cell>
          <cell r="AA119">
            <v>490</v>
          </cell>
          <cell r="AB119">
            <v>63</v>
          </cell>
          <cell r="AC119">
            <v>94</v>
          </cell>
          <cell r="AD119">
            <v>25</v>
          </cell>
          <cell r="AE119">
            <v>0.12857142857142856</v>
          </cell>
          <cell r="AF119">
            <v>0.26595744680851063</v>
          </cell>
        </row>
        <row r="120">
          <cell r="A120" t="str">
            <v>MDP SBY FTR&gt;1H</v>
          </cell>
          <cell r="B120">
            <v>2</v>
          </cell>
          <cell r="C120">
            <v>1</v>
          </cell>
          <cell r="D120" t="str">
            <v>Motor-Driven Pump (MDP)</v>
          </cell>
          <cell r="E120" t="str">
            <v>MDP</v>
          </cell>
          <cell r="F120" t="str">
            <v>Standby</v>
          </cell>
          <cell r="G120" t="str">
            <v>FTR&gt;1H</v>
          </cell>
          <cell r="H120" t="str">
            <v>MDP SBY FTR&gt;1H</v>
          </cell>
          <cell r="I120" t="str">
            <v>EB/PL/KS</v>
          </cell>
          <cell r="J120">
            <v>2.639E-07</v>
          </cell>
          <cell r="K120">
            <v>6.444E-06</v>
          </cell>
          <cell r="L120">
            <v>1.041E-05</v>
          </cell>
          <cell r="M120">
            <v>3.407E-05</v>
          </cell>
          <cell r="N120" t="str">
            <v>Gamma</v>
          </cell>
          <cell r="O120">
            <v>0.781</v>
          </cell>
          <cell r="P120">
            <v>75010</v>
          </cell>
          <cell r="R120" t="str">
            <v>MSV SOP</v>
          </cell>
          <cell r="S120">
            <v>1</v>
          </cell>
          <cell r="T120">
            <v>8</v>
          </cell>
          <cell r="U120" t="str">
            <v>Main Steam Isolation Valve (MSV)</v>
          </cell>
          <cell r="V120" t="str">
            <v>MSV</v>
          </cell>
          <cell r="W120" t="str">
            <v>-</v>
          </cell>
          <cell r="X120" t="str">
            <v>SOP</v>
          </cell>
          <cell r="Y120">
            <v>21</v>
          </cell>
          <cell r="Z120" t="str">
            <v>55836292 h</v>
          </cell>
          <cell r="AA120">
            <v>490</v>
          </cell>
          <cell r="AB120">
            <v>18</v>
          </cell>
          <cell r="AC120">
            <v>94</v>
          </cell>
          <cell r="AD120">
            <v>13</v>
          </cell>
          <cell r="AE120">
            <v>0.036734693877551024</v>
          </cell>
          <cell r="AF120">
            <v>0.13829787234042554</v>
          </cell>
        </row>
        <row r="121">
          <cell r="A121" t="str">
            <v>MDP SBY FTS</v>
          </cell>
          <cell r="B121">
            <v>2</v>
          </cell>
          <cell r="C121">
            <v>1</v>
          </cell>
          <cell r="D121" t="str">
            <v>Motor-Driven Pump (MDP)</v>
          </cell>
          <cell r="E121" t="str">
            <v>MDP</v>
          </cell>
          <cell r="F121" t="str">
            <v>Standby</v>
          </cell>
          <cell r="G121" t="str">
            <v>FTS</v>
          </cell>
          <cell r="H121" t="str">
            <v>MDP SBY FTS</v>
          </cell>
          <cell r="I121" t="str">
            <v>EB/PL/KS</v>
          </cell>
          <cell r="J121">
            <v>0.0001628</v>
          </cell>
          <cell r="K121">
            <v>0.0007914</v>
          </cell>
          <cell r="L121">
            <v>0.0009474</v>
          </cell>
          <cell r="M121">
            <v>0.002265</v>
          </cell>
          <cell r="N121" t="str">
            <v>Beta</v>
          </cell>
          <cell r="O121">
            <v>1.948</v>
          </cell>
          <cell r="P121">
            <v>2054</v>
          </cell>
          <cell r="R121" t="str">
            <v>PDP ELS</v>
          </cell>
          <cell r="S121">
            <v>2</v>
          </cell>
          <cell r="T121">
            <v>4</v>
          </cell>
          <cell r="U121" t="str">
            <v>Positive Displacement Pump (PDP)</v>
          </cell>
          <cell r="V121" t="str">
            <v>PDP</v>
          </cell>
          <cell r="W121" t="str">
            <v>-</v>
          </cell>
          <cell r="X121" t="str">
            <v>ELS</v>
          </cell>
          <cell r="Y121">
            <v>14</v>
          </cell>
          <cell r="Z121" t="str">
            <v>19599696 h</v>
          </cell>
          <cell r="AA121">
            <v>172</v>
          </cell>
          <cell r="AB121">
            <v>11</v>
          </cell>
          <cell r="AC121">
            <v>71</v>
          </cell>
          <cell r="AD121">
            <v>8</v>
          </cell>
          <cell r="AE121">
            <v>0.06395348837209303</v>
          </cell>
          <cell r="AF121">
            <v>0.11267605633802817</v>
          </cell>
        </row>
        <row r="122">
          <cell r="A122" t="str">
            <v>MOD FTOC</v>
          </cell>
          <cell r="B122">
            <v>9</v>
          </cell>
          <cell r="C122">
            <v>1</v>
          </cell>
          <cell r="D122" t="str">
            <v>Air Damper (DMP)</v>
          </cell>
          <cell r="E122" t="str">
            <v>DMP</v>
          </cell>
          <cell r="F122" t="str">
            <v>Motor</v>
          </cell>
          <cell r="G122" t="str">
            <v>FTO/C</v>
          </cell>
          <cell r="H122" t="str">
            <v>MOD FTOC</v>
          </cell>
          <cell r="I122" t="str">
            <v>EB/PL/KS</v>
          </cell>
          <cell r="J122">
            <v>2.871E-05</v>
          </cell>
          <cell r="K122">
            <v>0.0001852</v>
          </cell>
          <cell r="L122">
            <v>0.000233</v>
          </cell>
          <cell r="M122">
            <v>0.0006008</v>
          </cell>
          <cell r="N122" t="str">
            <v>Beta</v>
          </cell>
          <cell r="O122">
            <v>1.546</v>
          </cell>
          <cell r="P122">
            <v>6634</v>
          </cell>
          <cell r="R122" t="str">
            <v>PDP FTR</v>
          </cell>
          <cell r="S122">
            <v>2</v>
          </cell>
          <cell r="T122">
            <v>4</v>
          </cell>
          <cell r="U122" t="str">
            <v>Positive Displacement Pump (PDP)</v>
          </cell>
          <cell r="V122" t="str">
            <v>PDP</v>
          </cell>
          <cell r="W122" t="str">
            <v>Normally Running</v>
          </cell>
          <cell r="X122" t="str">
            <v>FTR</v>
          </cell>
          <cell r="Y122">
            <v>48</v>
          </cell>
          <cell r="Z122" t="str">
            <v>2216149 h</v>
          </cell>
          <cell r="AA122">
            <v>59</v>
          </cell>
          <cell r="AB122">
            <v>25</v>
          </cell>
          <cell r="AC122">
            <v>26</v>
          </cell>
          <cell r="AD122">
            <v>13</v>
          </cell>
          <cell r="AE122">
            <v>0.423728813559322</v>
          </cell>
          <cell r="AF122">
            <v>0.5</v>
          </cell>
        </row>
        <row r="123">
          <cell r="A123" t="str">
            <v>MOD ILS</v>
          </cell>
          <cell r="B123">
            <v>9</v>
          </cell>
          <cell r="C123">
            <v>1</v>
          </cell>
          <cell r="D123" t="str">
            <v>Air Damper (DMP)</v>
          </cell>
          <cell r="E123" t="str">
            <v>DMP</v>
          </cell>
          <cell r="F123" t="str">
            <v>Motor</v>
          </cell>
          <cell r="G123" t="str">
            <v>ILS</v>
          </cell>
          <cell r="H123" t="str">
            <v>MOD ILS</v>
          </cell>
          <cell r="I123" t="str">
            <v>JNID/IL</v>
          </cell>
          <cell r="J123">
            <v>1.63E-08</v>
          </cell>
          <cell r="K123">
            <v>1.09E-07</v>
          </cell>
          <cell r="L123">
            <v>1.39E-07</v>
          </cell>
          <cell r="M123">
            <v>3.61E-07</v>
          </cell>
          <cell r="N123" t="str">
            <v>Gamma</v>
          </cell>
          <cell r="O123">
            <v>1.5</v>
          </cell>
          <cell r="P123">
            <v>10825440</v>
          </cell>
          <cell r="R123" t="str">
            <v>PDP FTR≤1H</v>
          </cell>
          <cell r="S123">
            <v>2</v>
          </cell>
          <cell r="T123">
            <v>4</v>
          </cell>
          <cell r="U123" t="str">
            <v>Positive Displacement Pump (PDP)</v>
          </cell>
          <cell r="V123" t="str">
            <v>PDP</v>
          </cell>
          <cell r="W123" t="str">
            <v>Standby</v>
          </cell>
          <cell r="X123" t="str">
            <v>FTR&lt;1H</v>
          </cell>
          <cell r="Y123">
            <v>2</v>
          </cell>
          <cell r="Z123" t="str">
            <v>3527 h</v>
          </cell>
          <cell r="AA123">
            <v>74</v>
          </cell>
          <cell r="AB123">
            <v>2</v>
          </cell>
          <cell r="AC123">
            <v>35</v>
          </cell>
          <cell r="AD123">
            <v>2</v>
          </cell>
          <cell r="AE123">
            <v>0.02702702702702703</v>
          </cell>
          <cell r="AF123">
            <v>0.05714285714285714</v>
          </cell>
        </row>
        <row r="124">
          <cell r="A124" t="str">
            <v>MOD ILS-Calc</v>
          </cell>
          <cell r="B124">
            <v>9</v>
          </cell>
          <cell r="C124">
            <v>1</v>
          </cell>
          <cell r="D124" t="str">
            <v>Air Damper (DMP)</v>
          </cell>
          <cell r="E124" t="str">
            <v>DMP</v>
          </cell>
          <cell r="F124" t="str">
            <v>Motor</v>
          </cell>
          <cell r="G124" t="str">
            <v>ILL</v>
          </cell>
          <cell r="H124" t="str">
            <v>MOD ILS-Calc</v>
          </cell>
          <cell r="I124" t="str">
            <v>JNID/IL</v>
          </cell>
          <cell r="J124">
            <v>2.97555882247272E-13</v>
          </cell>
          <cell r="K124">
            <v>6.77681859455906E-10</v>
          </cell>
          <cell r="L124">
            <v>2.78E-09</v>
          </cell>
          <cell r="M124">
            <v>1.27171111556253E-08</v>
          </cell>
          <cell r="N124" t="str">
            <v>Gamma</v>
          </cell>
          <cell r="O124">
            <v>0.3</v>
          </cell>
          <cell r="P124">
            <v>107913669.0647482</v>
          </cell>
          <cell r="R124" t="str">
            <v>PDP FTR&gt;1H</v>
          </cell>
          <cell r="S124">
            <v>2</v>
          </cell>
          <cell r="T124">
            <v>4</v>
          </cell>
          <cell r="U124" t="str">
            <v>Positive Displacement Pump (PDP)</v>
          </cell>
          <cell r="V124" t="str">
            <v>PDP</v>
          </cell>
          <cell r="W124" t="str">
            <v>Standby</v>
          </cell>
          <cell r="X124" t="str">
            <v>FTR&gt;1H</v>
          </cell>
          <cell r="Y124">
            <v>2</v>
          </cell>
          <cell r="Z124" t="str">
            <v>1175 h</v>
          </cell>
          <cell r="AA124">
            <v>74</v>
          </cell>
          <cell r="AB124">
            <v>2</v>
          </cell>
          <cell r="AC124">
            <v>35</v>
          </cell>
          <cell r="AD124">
            <v>2</v>
          </cell>
          <cell r="AE124">
            <v>0.02702702702702703</v>
          </cell>
          <cell r="AF124">
            <v>0.05714285714285714</v>
          </cell>
        </row>
        <row r="125">
          <cell r="A125" t="str">
            <v>MOD SOP</v>
          </cell>
          <cell r="B125">
            <v>9</v>
          </cell>
          <cell r="C125">
            <v>1</v>
          </cell>
          <cell r="D125" t="str">
            <v>Air Damper (DMP)</v>
          </cell>
          <cell r="E125" t="str">
            <v>DMP</v>
          </cell>
          <cell r="F125" t="str">
            <v>Motor</v>
          </cell>
          <cell r="G125" t="str">
            <v>SOP</v>
          </cell>
          <cell r="H125" t="str">
            <v>MOD SOP</v>
          </cell>
          <cell r="I125" t="str">
            <v>JNID/IL</v>
          </cell>
          <cell r="J125">
            <v>1.82E-10</v>
          </cell>
          <cell r="K125">
            <v>2.1E-08</v>
          </cell>
          <cell r="L125">
            <v>4.62E-08</v>
          </cell>
          <cell r="M125">
            <v>1.77E-07</v>
          </cell>
          <cell r="N125" t="str">
            <v>Gamma</v>
          </cell>
          <cell r="O125">
            <v>0.5</v>
          </cell>
          <cell r="P125">
            <v>10825440</v>
          </cell>
          <cell r="R125" t="str">
            <v>PDP FTS</v>
          </cell>
          <cell r="S125">
            <v>2</v>
          </cell>
          <cell r="T125">
            <v>4</v>
          </cell>
          <cell r="U125" t="str">
            <v>Positive Displacement Pump (PDP)</v>
          </cell>
          <cell r="V125" t="str">
            <v>PDP</v>
          </cell>
          <cell r="W125" t="str">
            <v>Normally Running</v>
          </cell>
          <cell r="X125" t="str">
            <v>FTS</v>
          </cell>
          <cell r="Y125">
            <v>62</v>
          </cell>
          <cell r="Z125" t="str">
            <v>25438</v>
          </cell>
          <cell r="AA125">
            <v>62</v>
          </cell>
          <cell r="AB125">
            <v>31</v>
          </cell>
          <cell r="AC125">
            <v>27</v>
          </cell>
          <cell r="AD125">
            <v>17</v>
          </cell>
          <cell r="AE125">
            <v>0.5</v>
          </cell>
          <cell r="AF125">
            <v>0.6296296296296297</v>
          </cell>
        </row>
        <row r="126">
          <cell r="A126" t="str">
            <v>MOV ELS</v>
          </cell>
          <cell r="B126">
            <v>1</v>
          </cell>
          <cell r="C126">
            <v>2</v>
          </cell>
          <cell r="D126" t="str">
            <v>Motor-Operated Valve (MOV)</v>
          </cell>
          <cell r="E126" t="str">
            <v>MOV</v>
          </cell>
          <cell r="F126" t="str">
            <v>-</v>
          </cell>
          <cell r="G126" t="str">
            <v>ELS</v>
          </cell>
          <cell r="H126" t="str">
            <v>MOV ELS</v>
          </cell>
          <cell r="I126" t="str">
            <v>EB/PL/KS</v>
          </cell>
          <cell r="J126">
            <v>9.813E-11</v>
          </cell>
          <cell r="K126">
            <v>1.424E-08</v>
          </cell>
          <cell r="L126">
            <v>3.277E-08</v>
          </cell>
          <cell r="M126">
            <v>1.282E-07</v>
          </cell>
          <cell r="N126" t="str">
            <v>Gamma</v>
          </cell>
          <cell r="O126">
            <v>0.4755</v>
          </cell>
          <cell r="P126">
            <v>14510000</v>
          </cell>
          <cell r="R126" t="str">
            <v>PDP SBY FTS</v>
          </cell>
          <cell r="S126">
            <v>2</v>
          </cell>
          <cell r="T126">
            <v>4</v>
          </cell>
          <cell r="U126" t="str">
            <v>Positive Displacement Pump (PDP)</v>
          </cell>
          <cell r="V126" t="str">
            <v>PDP</v>
          </cell>
          <cell r="W126" t="str">
            <v>Standby</v>
          </cell>
          <cell r="X126" t="str">
            <v>FTS</v>
          </cell>
          <cell r="Y126">
            <v>14</v>
          </cell>
          <cell r="Z126" t="str">
            <v>8079</v>
          </cell>
          <cell r="AA126">
            <v>74</v>
          </cell>
          <cell r="AB126">
            <v>12</v>
          </cell>
          <cell r="AC126">
            <v>35</v>
          </cell>
          <cell r="AD126">
            <v>12</v>
          </cell>
          <cell r="AE126">
            <v>0.16216216216216217</v>
          </cell>
          <cell r="AF126">
            <v>0.34285714285714286</v>
          </cell>
        </row>
        <row r="127">
          <cell r="A127" t="str">
            <v>MOV ELS-Calc</v>
          </cell>
          <cell r="B127">
            <v>1</v>
          </cell>
          <cell r="C127">
            <v>2</v>
          </cell>
          <cell r="D127" t="str">
            <v>Motor-Operated Valve (MOV)</v>
          </cell>
          <cell r="E127" t="str">
            <v>MOV</v>
          </cell>
          <cell r="F127" t="str">
            <v>-</v>
          </cell>
          <cell r="G127" t="str">
            <v>ELL</v>
          </cell>
          <cell r="H127" t="str">
            <v>MOV ELS-Calc</v>
          </cell>
          <cell r="I127" t="str">
            <v>EB/PL/KS</v>
          </cell>
          <cell r="J127">
            <v>2.45526416650006E-13</v>
          </cell>
          <cell r="K127">
            <v>5.59185042232339E-10</v>
          </cell>
          <cell r="L127">
            <v>2.2939000000000005E-09</v>
          </cell>
          <cell r="M127">
            <v>1.04934465035571E-08</v>
          </cell>
          <cell r="N127" t="str">
            <v>Gamma</v>
          </cell>
          <cell r="O127">
            <v>0.3</v>
          </cell>
          <cell r="P127">
            <v>130781638.25798854</v>
          </cell>
          <cell r="R127" t="str">
            <v>PORV ELS</v>
          </cell>
          <cell r="S127">
            <v>4</v>
          </cell>
          <cell r="T127">
            <v>3</v>
          </cell>
          <cell r="U127" t="str">
            <v>Power-Operated Relief Valve (PORV)</v>
          </cell>
          <cell r="V127" t="str">
            <v>PORV</v>
          </cell>
          <cell r="W127" t="str">
            <v>-</v>
          </cell>
          <cell r="X127" t="str">
            <v>ELS</v>
          </cell>
          <cell r="Y127">
            <v>5</v>
          </cell>
          <cell r="Z127" t="str">
            <v>46264512 h</v>
          </cell>
          <cell r="AA127">
            <v>406</v>
          </cell>
          <cell r="AB127">
            <v>5</v>
          </cell>
          <cell r="AC127">
            <v>71</v>
          </cell>
          <cell r="AD127">
            <v>5</v>
          </cell>
          <cell r="AE127">
            <v>0.012315270935960592</v>
          </cell>
          <cell r="AF127">
            <v>0.07042253521126761</v>
          </cell>
        </row>
        <row r="128">
          <cell r="A128" t="str">
            <v>MOV FC</v>
          </cell>
          <cell r="B128">
            <v>1</v>
          </cell>
          <cell r="C128">
            <v>2</v>
          </cell>
          <cell r="D128" t="str">
            <v>Motor-Operated Valve (MOV)</v>
          </cell>
          <cell r="E128" t="str">
            <v>MOV</v>
          </cell>
          <cell r="F128" t="str">
            <v>-</v>
          </cell>
          <cell r="G128" t="str">
            <v>FC</v>
          </cell>
          <cell r="H128" t="str">
            <v>MOV FC</v>
          </cell>
          <cell r="I128" t="str">
            <v>EB/PL/KS</v>
          </cell>
          <cell r="J128">
            <v>7.402E-09</v>
          </cell>
          <cell r="K128">
            <v>5.18E-08</v>
          </cell>
          <cell r="L128">
            <v>6.616E-08</v>
          </cell>
          <cell r="M128">
            <v>1.74E-07</v>
          </cell>
          <cell r="N128" t="str">
            <v>Gamma</v>
          </cell>
          <cell r="O128">
            <v>1.458</v>
          </cell>
          <cell r="P128">
            <v>22050000</v>
          </cell>
          <cell r="R128" t="str">
            <v>PORV FC</v>
          </cell>
          <cell r="S128">
            <v>4</v>
          </cell>
          <cell r="T128">
            <v>3</v>
          </cell>
          <cell r="U128" t="str">
            <v>Power-Operated Relief Valve (PORV)</v>
          </cell>
          <cell r="V128" t="str">
            <v>PORV</v>
          </cell>
          <cell r="W128" t="str">
            <v>-</v>
          </cell>
          <cell r="X128" t="str">
            <v>FC</v>
          </cell>
          <cell r="Y128">
            <v>12</v>
          </cell>
          <cell r="Z128" t="str">
            <v>46264512 h</v>
          </cell>
          <cell r="AA128">
            <v>406</v>
          </cell>
          <cell r="AB128">
            <v>12</v>
          </cell>
          <cell r="AC128">
            <v>71</v>
          </cell>
          <cell r="AD128">
            <v>8</v>
          </cell>
          <cell r="AE128">
            <v>0.029556650246305417</v>
          </cell>
          <cell r="AF128">
            <v>0.11267605633802817</v>
          </cell>
        </row>
        <row r="129">
          <cell r="A129" t="str">
            <v>MOV FTC</v>
          </cell>
          <cell r="B129">
            <v>1</v>
          </cell>
          <cell r="C129">
            <v>2</v>
          </cell>
          <cell r="D129" t="str">
            <v>Motor-Operated Valve (MOV)</v>
          </cell>
          <cell r="E129" t="str">
            <v>MOV</v>
          </cell>
          <cell r="F129" t="str">
            <v>-</v>
          </cell>
          <cell r="G129" t="str">
            <v>FTC</v>
          </cell>
          <cell r="H129" t="str">
            <v>MOV FTC</v>
          </cell>
          <cell r="I129" t="str">
            <v>EB/PL/KS</v>
          </cell>
          <cell r="J129">
            <v>5.252E-05</v>
          </cell>
          <cell r="K129">
            <v>0.0003124</v>
          </cell>
          <cell r="L129">
            <v>0.0003875</v>
          </cell>
          <cell r="M129">
            <v>0.000979</v>
          </cell>
          <cell r="N129" t="str">
            <v>Beta</v>
          </cell>
          <cell r="O129">
            <v>1.643</v>
          </cell>
          <cell r="P129">
            <v>4240</v>
          </cell>
          <cell r="R129" t="str">
            <v>PORV MSS FTC</v>
          </cell>
          <cell r="S129">
            <v>4</v>
          </cell>
          <cell r="T129">
            <v>3</v>
          </cell>
          <cell r="U129" t="str">
            <v>Power-Operated Relief Valve (PORV)</v>
          </cell>
          <cell r="V129" t="str">
            <v>PORV</v>
          </cell>
          <cell r="W129" t="str">
            <v>MSS</v>
          </cell>
          <cell r="X129" t="str">
            <v>FTC</v>
          </cell>
          <cell r="Y129">
            <v>14</v>
          </cell>
          <cell r="Z129" t="str">
            <v>8363</v>
          </cell>
          <cell r="AA129">
            <v>126</v>
          </cell>
          <cell r="AB129">
            <v>13</v>
          </cell>
          <cell r="AC129">
            <v>41</v>
          </cell>
          <cell r="AD129">
            <v>9</v>
          </cell>
          <cell r="AE129">
            <v>0.10317460317460317</v>
          </cell>
          <cell r="AF129">
            <v>0.21951219512195122</v>
          </cell>
        </row>
        <row r="130">
          <cell r="A130" t="str">
            <v>MOV FTO</v>
          </cell>
          <cell r="B130">
            <v>1</v>
          </cell>
          <cell r="C130">
            <v>2</v>
          </cell>
          <cell r="D130" t="str">
            <v>Motor-Operated Valve (MOV)</v>
          </cell>
          <cell r="E130" t="str">
            <v>MOV</v>
          </cell>
          <cell r="F130" t="str">
            <v>-</v>
          </cell>
          <cell r="G130" t="str">
            <v>FTO</v>
          </cell>
          <cell r="H130" t="str">
            <v>MOV FTO</v>
          </cell>
          <cell r="I130" t="str">
            <v>EB/PL/KS</v>
          </cell>
          <cell r="J130">
            <v>8.978E-05</v>
          </cell>
          <cell r="K130">
            <v>0.0003749</v>
          </cell>
          <cell r="L130">
            <v>0.0004375</v>
          </cell>
          <cell r="M130">
            <v>0.0009992</v>
          </cell>
          <cell r="N130" t="str">
            <v>Beta</v>
          </cell>
          <cell r="O130">
            <v>2.257</v>
          </cell>
          <cell r="P130">
            <v>5155</v>
          </cell>
          <cell r="R130" t="str">
            <v>PORV PPR FTC</v>
          </cell>
          <cell r="S130">
            <v>4</v>
          </cell>
          <cell r="T130">
            <v>3</v>
          </cell>
          <cell r="U130" t="str">
            <v>Power-Operated Relief Valve (PORV)</v>
          </cell>
          <cell r="V130" t="str">
            <v>PORV</v>
          </cell>
          <cell r="W130" t="str">
            <v>PPR</v>
          </cell>
          <cell r="X130" t="str">
            <v>FTC</v>
          </cell>
          <cell r="Y130">
            <v>4</v>
          </cell>
          <cell r="Z130" t="str">
            <v>4657</v>
          </cell>
          <cell r="AA130">
            <v>120</v>
          </cell>
          <cell r="AB130">
            <v>4</v>
          </cell>
          <cell r="AC130">
            <v>57</v>
          </cell>
          <cell r="AD130">
            <v>4</v>
          </cell>
          <cell r="AE130">
            <v>0.03333333333333333</v>
          </cell>
          <cell r="AF130">
            <v>0.07017543859649122</v>
          </cell>
        </row>
        <row r="131">
          <cell r="A131" t="str">
            <v>MOV FTOC</v>
          </cell>
          <cell r="B131">
            <v>1</v>
          </cell>
          <cell r="C131">
            <v>2</v>
          </cell>
          <cell r="D131" t="str">
            <v>Motor-Operated Valve (MOV)</v>
          </cell>
          <cell r="E131" t="str">
            <v>MOV</v>
          </cell>
          <cell r="F131" t="str">
            <v>-</v>
          </cell>
          <cell r="G131" t="str">
            <v>FTO/C</v>
          </cell>
          <cell r="H131" t="str">
            <v>MOV FTOC</v>
          </cell>
          <cell r="I131" t="str">
            <v>EB/PL/KS</v>
          </cell>
          <cell r="J131">
            <v>0.0001762</v>
          </cell>
          <cell r="K131">
            <v>0.0008118</v>
          </cell>
          <cell r="L131">
            <v>0.0009631</v>
          </cell>
          <cell r="M131">
            <v>0.002267</v>
          </cell>
          <cell r="N131" t="str">
            <v>Beta</v>
          </cell>
          <cell r="O131">
            <v>2.046</v>
          </cell>
          <cell r="P131">
            <v>2123</v>
          </cell>
          <cell r="R131" t="str">
            <v>PORV MSS FTO</v>
          </cell>
          <cell r="S131">
            <v>4</v>
          </cell>
          <cell r="T131">
            <v>3</v>
          </cell>
          <cell r="U131" t="str">
            <v>Power-Operated Relief Valve (PORV)</v>
          </cell>
          <cell r="V131" t="str">
            <v>PORV</v>
          </cell>
          <cell r="W131" t="str">
            <v>MSS</v>
          </cell>
          <cell r="X131" t="str">
            <v>FTO</v>
          </cell>
          <cell r="Y131">
            <v>41</v>
          </cell>
          <cell r="Z131" t="str">
            <v>8363</v>
          </cell>
          <cell r="AA131">
            <v>126</v>
          </cell>
          <cell r="AB131">
            <v>34</v>
          </cell>
          <cell r="AC131">
            <v>41</v>
          </cell>
          <cell r="AD131">
            <v>22</v>
          </cell>
          <cell r="AE131">
            <v>0.2698412698412698</v>
          </cell>
          <cell r="AF131">
            <v>0.5365853658536586</v>
          </cell>
        </row>
        <row r="132">
          <cell r="A132" t="str">
            <v>MOV ILS</v>
          </cell>
          <cell r="B132">
            <v>1</v>
          </cell>
          <cell r="C132">
            <v>2</v>
          </cell>
          <cell r="D132" t="str">
            <v>Motor-Operated Valve (MOV)</v>
          </cell>
          <cell r="E132" t="str">
            <v>MOV</v>
          </cell>
          <cell r="F132" t="str">
            <v>-</v>
          </cell>
          <cell r="G132" t="str">
            <v>ILS</v>
          </cell>
          <cell r="H132" t="str">
            <v>MOV ILS</v>
          </cell>
          <cell r="I132" t="str">
            <v>EB/PL/KS</v>
          </cell>
          <cell r="J132">
            <v>1.36E-09</v>
          </cell>
          <cell r="K132">
            <v>5.64E-08</v>
          </cell>
          <cell r="L132">
            <v>1.01E-07</v>
          </cell>
          <cell r="M132">
            <v>3.524E-07</v>
          </cell>
          <cell r="N132" t="str">
            <v>Gamma</v>
          </cell>
          <cell r="O132">
            <v>0.6545</v>
          </cell>
          <cell r="P132">
            <v>6477000</v>
          </cell>
          <cell r="R132" t="str">
            <v>PORV PPR FTO</v>
          </cell>
          <cell r="S132">
            <v>4</v>
          </cell>
          <cell r="T132">
            <v>3</v>
          </cell>
          <cell r="U132" t="str">
            <v>Power-Operated Relief Valve (PORV)</v>
          </cell>
          <cell r="V132" t="str">
            <v>PORV</v>
          </cell>
          <cell r="W132" t="str">
            <v>PPR</v>
          </cell>
          <cell r="X132" t="str">
            <v>FTO</v>
          </cell>
          <cell r="Y132">
            <v>16</v>
          </cell>
          <cell r="Z132" t="str">
            <v>4657</v>
          </cell>
          <cell r="AA132">
            <v>120</v>
          </cell>
          <cell r="AB132">
            <v>12</v>
          </cell>
          <cell r="AC132">
            <v>57</v>
          </cell>
          <cell r="AD132">
            <v>11</v>
          </cell>
          <cell r="AE132">
            <v>0.1</v>
          </cell>
          <cell r="AF132">
            <v>0.19298245614035087</v>
          </cell>
        </row>
        <row r="133">
          <cell r="A133" t="str">
            <v>MOV ILS-Calc</v>
          </cell>
          <cell r="B133">
            <v>1</v>
          </cell>
          <cell r="C133">
            <v>2</v>
          </cell>
          <cell r="D133" t="str">
            <v>Motor-Operated Valve (MOV)</v>
          </cell>
          <cell r="E133" t="str">
            <v>MOV</v>
          </cell>
          <cell r="F133" t="str">
            <v>-</v>
          </cell>
          <cell r="G133" t="str">
            <v>ILL</v>
          </cell>
          <cell r="H133" t="str">
            <v>MOV ILS-Calc</v>
          </cell>
          <cell r="I133" t="str">
            <v>EB/PL/KS</v>
          </cell>
          <cell r="J133">
            <v>2.16209669834349E-13</v>
          </cell>
          <cell r="K133">
            <v>4.9241631514422E-10</v>
          </cell>
          <cell r="L133">
            <v>2.02E-09</v>
          </cell>
          <cell r="M133">
            <v>9.24049083969892E-09</v>
          </cell>
          <cell r="N133" t="str">
            <v>Gamma</v>
          </cell>
          <cell r="O133">
            <v>0.3</v>
          </cell>
          <cell r="P133">
            <v>148514851.48514852</v>
          </cell>
          <cell r="R133" t="str">
            <v>PORV ILS</v>
          </cell>
          <cell r="S133">
            <v>4</v>
          </cell>
          <cell r="T133">
            <v>3</v>
          </cell>
          <cell r="U133" t="str">
            <v>Power-Operated Relief Valve (PORV)</v>
          </cell>
          <cell r="V133" t="str">
            <v>PORV</v>
          </cell>
          <cell r="W133" t="str">
            <v>-</v>
          </cell>
          <cell r="X133" t="str">
            <v>ILS</v>
          </cell>
          <cell r="Y133">
            <v>23</v>
          </cell>
          <cell r="Z133" t="str">
            <v>46264512 h</v>
          </cell>
          <cell r="AA133">
            <v>406</v>
          </cell>
          <cell r="AB133">
            <v>19</v>
          </cell>
          <cell r="AC133">
            <v>71</v>
          </cell>
          <cell r="AD133">
            <v>14</v>
          </cell>
          <cell r="AE133">
            <v>0.046798029556650245</v>
          </cell>
          <cell r="AF133">
            <v>0.19718309859154928</v>
          </cell>
        </row>
        <row r="134">
          <cell r="A134" t="str">
            <v>MOV SOP</v>
          </cell>
          <cell r="B134">
            <v>1</v>
          </cell>
          <cell r="C134">
            <v>2</v>
          </cell>
          <cell r="D134" t="str">
            <v>Motor-Operated Valve (MOV)</v>
          </cell>
          <cell r="E134" t="str">
            <v>MOV</v>
          </cell>
          <cell r="F134" t="str">
            <v>-</v>
          </cell>
          <cell r="G134" t="str">
            <v>SOP</v>
          </cell>
          <cell r="H134" t="str">
            <v>MOV SOP</v>
          </cell>
          <cell r="I134" t="str">
            <v>EB/PL/KS</v>
          </cell>
          <cell r="J134">
            <v>2.543E-10</v>
          </cell>
          <cell r="K134">
            <v>1.716E-08</v>
          </cell>
          <cell r="L134">
            <v>3.386E-08</v>
          </cell>
          <cell r="M134">
            <v>1.241E-07</v>
          </cell>
          <cell r="N134" t="str">
            <v>Gamma</v>
          </cell>
          <cell r="O134">
            <v>0.5703</v>
          </cell>
          <cell r="P134">
            <v>16840000</v>
          </cell>
          <cell r="R134" t="str">
            <v>PORV SOP</v>
          </cell>
          <cell r="S134">
            <v>4</v>
          </cell>
          <cell r="T134">
            <v>3</v>
          </cell>
          <cell r="U134" t="str">
            <v>Power-Operated Relief Valve (PORV)</v>
          </cell>
          <cell r="V134" t="str">
            <v>PORV</v>
          </cell>
          <cell r="W134" t="str">
            <v>-</v>
          </cell>
          <cell r="X134" t="str">
            <v>SOP</v>
          </cell>
          <cell r="Y134">
            <v>21</v>
          </cell>
          <cell r="Z134" t="str">
            <v>46264512 h</v>
          </cell>
          <cell r="AA134">
            <v>406</v>
          </cell>
          <cell r="AB134">
            <v>17</v>
          </cell>
          <cell r="AC134">
            <v>71</v>
          </cell>
          <cell r="AD134">
            <v>13</v>
          </cell>
          <cell r="AE134">
            <v>0.04187192118226601</v>
          </cell>
          <cell r="AF134">
            <v>0.18309859154929578</v>
          </cell>
        </row>
        <row r="135">
          <cell r="A135" t="str">
            <v>MSV ELS</v>
          </cell>
          <cell r="B135">
            <v>1</v>
          </cell>
          <cell r="C135">
            <v>8</v>
          </cell>
          <cell r="D135" t="str">
            <v>Main Steam Isolation Valve (MSV)</v>
          </cell>
          <cell r="E135" t="str">
            <v>MSV</v>
          </cell>
          <cell r="F135" t="str">
            <v>-</v>
          </cell>
          <cell r="G135" t="str">
            <v>ELS</v>
          </cell>
          <cell r="H135" t="str">
            <v>MSV ELS</v>
          </cell>
          <cell r="I135" t="str">
            <v>JNID/IL</v>
          </cell>
          <cell r="J135">
            <v>6.5E-08</v>
          </cell>
          <cell r="K135">
            <v>1.28E-07</v>
          </cell>
          <cell r="L135">
            <v>1.34E-07</v>
          </cell>
          <cell r="M135">
            <v>2.24E-07</v>
          </cell>
          <cell r="N135" t="str">
            <v>Gamma</v>
          </cell>
          <cell r="O135">
            <v>7.5</v>
          </cell>
          <cell r="P135">
            <v>55836292</v>
          </cell>
          <cell r="R135" t="str">
            <v>RVL ELS</v>
          </cell>
          <cell r="S135">
            <v>4</v>
          </cell>
          <cell r="T135">
            <v>4</v>
          </cell>
          <cell r="U135" t="str">
            <v>Low-Capacity Relief Valve (RVL)</v>
          </cell>
          <cell r="V135" t="str">
            <v>RVL</v>
          </cell>
          <cell r="W135" t="str">
            <v>-</v>
          </cell>
          <cell r="X135" t="str">
            <v>ELS</v>
          </cell>
          <cell r="Y135">
            <v>3</v>
          </cell>
          <cell r="Z135" t="str">
            <v>7520832 h</v>
          </cell>
          <cell r="AA135">
            <v>66</v>
          </cell>
          <cell r="AB135">
            <v>3</v>
          </cell>
          <cell r="AC135">
            <v>33</v>
          </cell>
          <cell r="AD135">
            <v>3</v>
          </cell>
          <cell r="AE135">
            <v>0.045454545454545456</v>
          </cell>
          <cell r="AF135">
            <v>0.09090909090909091</v>
          </cell>
        </row>
        <row r="136">
          <cell r="A136" t="str">
            <v>MSV ELS-Calc</v>
          </cell>
          <cell r="B136">
            <v>1</v>
          </cell>
          <cell r="C136">
            <v>8</v>
          </cell>
          <cell r="D136" t="str">
            <v>Main Steam Isolation Valve (MSV)</v>
          </cell>
          <cell r="E136" t="str">
            <v>MSV</v>
          </cell>
          <cell r="F136" t="str">
            <v>-</v>
          </cell>
          <cell r="G136" t="str">
            <v>ELL</v>
          </cell>
          <cell r="H136" t="str">
            <v>MSV ELS-Calc</v>
          </cell>
          <cell r="I136" t="str">
            <v>JNID/IL</v>
          </cell>
          <cell r="J136">
            <v>1.0039835163595E-12</v>
          </cell>
          <cell r="K136">
            <v>2.28656684953108E-09</v>
          </cell>
          <cell r="L136">
            <v>9.380000000000002E-09</v>
          </cell>
          <cell r="M136">
            <v>4.2908813899196E-08</v>
          </cell>
          <cell r="N136" t="str">
            <v>Gamma</v>
          </cell>
          <cell r="O136">
            <v>0.3</v>
          </cell>
          <cell r="P136">
            <v>31982942.430703618</v>
          </cell>
          <cell r="R136" t="str">
            <v>RVL FTC</v>
          </cell>
          <cell r="S136">
            <v>4</v>
          </cell>
          <cell r="T136">
            <v>4</v>
          </cell>
          <cell r="U136" t="str">
            <v>Low-Capacity Relief Valve (RVL)</v>
          </cell>
          <cell r="V136" t="str">
            <v>RVL</v>
          </cell>
          <cell r="W136" t="str">
            <v>-</v>
          </cell>
          <cell r="X136" t="str">
            <v>FTC</v>
          </cell>
          <cell r="Y136">
            <v>5</v>
          </cell>
          <cell r="Z136" t="str">
            <v>185</v>
          </cell>
          <cell r="AA136">
            <v>14</v>
          </cell>
          <cell r="AB136">
            <v>5</v>
          </cell>
          <cell r="AC136">
            <v>9</v>
          </cell>
          <cell r="AD136">
            <v>3</v>
          </cell>
          <cell r="AE136">
            <v>0.35714285714285715</v>
          </cell>
          <cell r="AF136">
            <v>0.3333333333333333</v>
          </cell>
        </row>
        <row r="137">
          <cell r="A137" t="str">
            <v>MSV FTOC</v>
          </cell>
          <cell r="B137">
            <v>1</v>
          </cell>
          <cell r="C137">
            <v>8</v>
          </cell>
          <cell r="D137" t="str">
            <v>Main Steam Isolation Valve (MSV)</v>
          </cell>
          <cell r="E137" t="str">
            <v>MSV</v>
          </cell>
          <cell r="F137" t="str">
            <v>-</v>
          </cell>
          <cell r="G137" t="str">
            <v>FTO/C</v>
          </cell>
          <cell r="H137" t="str">
            <v>MSV FTOC</v>
          </cell>
          <cell r="I137" t="str">
            <v>JNID/IL</v>
          </cell>
          <cell r="J137">
            <v>0.000535</v>
          </cell>
          <cell r="K137">
            <v>0.000768</v>
          </cell>
          <cell r="L137">
            <v>0.000779</v>
          </cell>
          <cell r="M137">
            <v>0.00106</v>
          </cell>
          <cell r="N137" t="str">
            <v>Beta</v>
          </cell>
          <cell r="O137">
            <v>23.5</v>
          </cell>
          <cell r="P137">
            <v>30159.26</v>
          </cell>
          <cell r="R137" t="str">
            <v>RVL FTO</v>
          </cell>
          <cell r="S137">
            <v>4</v>
          </cell>
          <cell r="T137">
            <v>4</v>
          </cell>
          <cell r="U137" t="str">
            <v>Low-Capacity Relief Valve (RVL)</v>
          </cell>
          <cell r="V137" t="str">
            <v>RVL</v>
          </cell>
          <cell r="W137" t="str">
            <v>-</v>
          </cell>
          <cell r="X137" t="str">
            <v>FTO</v>
          </cell>
          <cell r="Y137">
            <v>1</v>
          </cell>
          <cell r="Z137" t="str">
            <v>185</v>
          </cell>
          <cell r="AA137">
            <v>14</v>
          </cell>
          <cell r="AB137">
            <v>1</v>
          </cell>
          <cell r="AC137">
            <v>9</v>
          </cell>
          <cell r="AD137">
            <v>1</v>
          </cell>
          <cell r="AE137">
            <v>0.07142857142857142</v>
          </cell>
          <cell r="AF137">
            <v>0.1111111111111111</v>
          </cell>
        </row>
        <row r="138">
          <cell r="A138" t="str">
            <v>MSV ILS</v>
          </cell>
          <cell r="B138">
            <v>1</v>
          </cell>
          <cell r="C138">
            <v>8</v>
          </cell>
          <cell r="D138" t="str">
            <v>Main Steam Isolation Valve (MSV)</v>
          </cell>
          <cell r="E138" t="str">
            <v>MSV</v>
          </cell>
          <cell r="F138" t="str">
            <v>-</v>
          </cell>
          <cell r="G138" t="str">
            <v>ILS</v>
          </cell>
          <cell r="H138" t="str">
            <v>MSV ILS</v>
          </cell>
          <cell r="I138" t="str">
            <v>JNID/IL</v>
          </cell>
          <cell r="J138">
            <v>1.25E-06</v>
          </cell>
          <cell r="K138">
            <v>1.51E-06</v>
          </cell>
          <cell r="L138">
            <v>1.51E-06</v>
          </cell>
          <cell r="M138">
            <v>1.79E-06</v>
          </cell>
          <cell r="N138" t="str">
            <v>Gamma</v>
          </cell>
          <cell r="O138">
            <v>84.5</v>
          </cell>
          <cell r="P138">
            <v>55836292</v>
          </cell>
          <cell r="R138" t="str">
            <v>RVL ILS</v>
          </cell>
          <cell r="S138">
            <v>4</v>
          </cell>
          <cell r="T138">
            <v>4</v>
          </cell>
          <cell r="U138" t="str">
            <v>Low-Capacity Relief Valve (RVL)</v>
          </cell>
          <cell r="V138" t="str">
            <v>RVL</v>
          </cell>
          <cell r="W138" t="str">
            <v>-</v>
          </cell>
          <cell r="X138" t="str">
            <v>ILS</v>
          </cell>
          <cell r="Y138">
            <v>15</v>
          </cell>
          <cell r="Z138" t="str">
            <v>7520832 h</v>
          </cell>
          <cell r="AA138">
            <v>66</v>
          </cell>
          <cell r="AB138">
            <v>15</v>
          </cell>
          <cell r="AC138">
            <v>33</v>
          </cell>
          <cell r="AD138">
            <v>14</v>
          </cell>
          <cell r="AE138">
            <v>0.22727272727272727</v>
          </cell>
          <cell r="AF138">
            <v>0.42424242424242425</v>
          </cell>
        </row>
        <row r="139">
          <cell r="A139" t="str">
            <v>MSV ILS-Calc</v>
          </cell>
          <cell r="B139">
            <v>1</v>
          </cell>
          <cell r="C139">
            <v>8</v>
          </cell>
          <cell r="D139" t="str">
            <v>Main Steam Isolation Valve (MSV)</v>
          </cell>
          <cell r="E139" t="str">
            <v>MSV</v>
          </cell>
          <cell r="F139" t="str">
            <v>-</v>
          </cell>
          <cell r="G139" t="str">
            <v>ILL</v>
          </cell>
          <cell r="H139" t="str">
            <v>MSV ILS-Calc</v>
          </cell>
          <cell r="I139" t="str">
            <v>JNID/IL</v>
          </cell>
          <cell r="J139">
            <v>3.23244159851353E-12</v>
          </cell>
          <cell r="K139">
            <v>7.36186768185912E-09</v>
          </cell>
          <cell r="L139">
            <v>3.02E-08</v>
          </cell>
          <cell r="M139">
            <v>1.38149912553915E-07</v>
          </cell>
          <cell r="N139" t="str">
            <v>Gamma</v>
          </cell>
          <cell r="O139">
            <v>0.3</v>
          </cell>
          <cell r="P139">
            <v>9933774.834437085</v>
          </cell>
          <cell r="R139" t="str">
            <v>RVL SO</v>
          </cell>
          <cell r="S139">
            <v>4</v>
          </cell>
          <cell r="T139">
            <v>4</v>
          </cell>
          <cell r="U139" t="str">
            <v>Low-Capacity Relief Valve (RVL)</v>
          </cell>
          <cell r="V139" t="str">
            <v>RVL</v>
          </cell>
          <cell r="W139" t="str">
            <v>-</v>
          </cell>
          <cell r="X139" t="str">
            <v>SO</v>
          </cell>
          <cell r="Y139">
            <v>1</v>
          </cell>
          <cell r="Z139" t="str">
            <v>7520832 h</v>
          </cell>
          <cell r="AA139">
            <v>66</v>
          </cell>
          <cell r="AB139">
            <v>1</v>
          </cell>
          <cell r="AC139">
            <v>33</v>
          </cell>
          <cell r="AD139">
            <v>1</v>
          </cell>
          <cell r="AE139">
            <v>0.015151515151515152</v>
          </cell>
          <cell r="AF139">
            <v>0.030303030303030304</v>
          </cell>
        </row>
        <row r="140">
          <cell r="A140" t="str">
            <v>MSV SOP</v>
          </cell>
          <cell r="B140">
            <v>1</v>
          </cell>
          <cell r="C140">
            <v>8</v>
          </cell>
          <cell r="D140" t="str">
            <v>Main Steam Isolation Valve (MSV)</v>
          </cell>
          <cell r="E140" t="str">
            <v>MSV</v>
          </cell>
          <cell r="F140" t="str">
            <v>-</v>
          </cell>
          <cell r="G140" t="str">
            <v>SOP</v>
          </cell>
          <cell r="H140" t="str">
            <v>MSV SOP</v>
          </cell>
          <cell r="I140" t="str">
            <v>JNID/IL</v>
          </cell>
          <cell r="J140">
            <v>2.59E-07</v>
          </cell>
          <cell r="K140">
            <v>3.79E-07</v>
          </cell>
          <cell r="L140">
            <v>3.85E-07</v>
          </cell>
          <cell r="M140">
            <v>5.31E-07</v>
          </cell>
          <cell r="N140" t="str">
            <v>Gamma</v>
          </cell>
          <cell r="O140">
            <v>21.5</v>
          </cell>
          <cell r="P140">
            <v>55836292</v>
          </cell>
          <cell r="R140" t="str">
            <v>SMP PG</v>
          </cell>
          <cell r="S140">
            <v>6</v>
          </cell>
          <cell r="T140">
            <v>3</v>
          </cell>
          <cell r="U140" t="str">
            <v>Sump Strainer (SMP)</v>
          </cell>
          <cell r="V140" t="str">
            <v>STR</v>
          </cell>
          <cell r="W140" t="str">
            <v>Sump</v>
          </cell>
          <cell r="X140" t="str">
            <v>PG</v>
          </cell>
          <cell r="Y140">
            <v>5</v>
          </cell>
          <cell r="Z140" t="str">
            <v>10825440 h</v>
          </cell>
          <cell r="AA140">
            <v>95</v>
          </cell>
          <cell r="AB140">
            <v>5</v>
          </cell>
          <cell r="AC140">
            <v>26</v>
          </cell>
          <cell r="AD140">
            <v>4</v>
          </cell>
          <cell r="AE140">
            <v>0.05263157894736842</v>
          </cell>
          <cell r="AF140">
            <v>0.15384615384615385</v>
          </cell>
        </row>
        <row r="141">
          <cell r="A141" t="str">
            <v>PDP ELS</v>
          </cell>
          <cell r="B141">
            <v>2</v>
          </cell>
          <cell r="C141">
            <v>4</v>
          </cell>
          <cell r="D141" t="str">
            <v>Positive Displacement Pump (PDP)</v>
          </cell>
          <cell r="E141" t="str">
            <v>PDP</v>
          </cell>
          <cell r="F141" t="str">
            <v>-</v>
          </cell>
          <cell r="G141" t="str">
            <v>ELS</v>
          </cell>
          <cell r="H141" t="str">
            <v>PDP ELS</v>
          </cell>
          <cell r="I141" t="str">
            <v>JNID/IL</v>
          </cell>
          <cell r="J141">
            <v>4.52E-07</v>
          </cell>
          <cell r="K141">
            <v>7.23E-07</v>
          </cell>
          <cell r="L141">
            <v>7.4E-07</v>
          </cell>
          <cell r="M141">
            <v>1.09E-06</v>
          </cell>
          <cell r="N141" t="str">
            <v>Gamma</v>
          </cell>
          <cell r="O141">
            <v>14.5</v>
          </cell>
          <cell r="P141">
            <v>19599696</v>
          </cell>
          <cell r="R141" t="str">
            <v>SOV ELS</v>
          </cell>
          <cell r="S141">
            <v>1</v>
          </cell>
          <cell r="T141">
            <v>4</v>
          </cell>
          <cell r="U141" t="str">
            <v>Solenoid-Operated Valve (SOV)</v>
          </cell>
          <cell r="V141" t="str">
            <v>SOV</v>
          </cell>
          <cell r="W141" t="str">
            <v>-</v>
          </cell>
          <cell r="X141" t="str">
            <v>ELS</v>
          </cell>
          <cell r="Y141">
            <v>4</v>
          </cell>
          <cell r="Z141" t="str">
            <v>131304380 h</v>
          </cell>
          <cell r="AA141">
            <v>1153</v>
          </cell>
          <cell r="AB141">
            <v>4</v>
          </cell>
          <cell r="AC141">
            <v>83</v>
          </cell>
          <cell r="AD141">
            <v>4</v>
          </cell>
          <cell r="AE141">
            <v>0.003469210754553339</v>
          </cell>
          <cell r="AF141">
            <v>0.04819277108433735</v>
          </cell>
        </row>
        <row r="142">
          <cell r="A142" t="str">
            <v>PDP ELS-Calc</v>
          </cell>
          <cell r="B142">
            <v>2</v>
          </cell>
          <cell r="C142">
            <v>4</v>
          </cell>
          <cell r="D142" t="str">
            <v>Positive Displacement Pump (PDP)</v>
          </cell>
          <cell r="E142" t="str">
            <v>PDP</v>
          </cell>
          <cell r="F142" t="str">
            <v>-</v>
          </cell>
          <cell r="G142" t="str">
            <v>ELL</v>
          </cell>
          <cell r="H142" t="str">
            <v>PDP ELS-Calc</v>
          </cell>
          <cell r="I142" t="str">
            <v>JNID/IL</v>
          </cell>
          <cell r="J142">
            <v>5.54438658288082E-12</v>
          </cell>
          <cell r="K142">
            <v>1.26273094675597E-08</v>
          </cell>
          <cell r="L142">
            <v>5.180000000000001E-08</v>
          </cell>
          <cell r="M142">
            <v>2.36959121532873E-07</v>
          </cell>
          <cell r="N142" t="str">
            <v>Gamma</v>
          </cell>
          <cell r="O142">
            <v>0.3</v>
          </cell>
          <cell r="P142">
            <v>5791505.79150579</v>
          </cell>
          <cell r="R142" t="str">
            <v>SOV FC</v>
          </cell>
          <cell r="S142">
            <v>1</v>
          </cell>
          <cell r="T142">
            <v>4</v>
          </cell>
          <cell r="U142" t="str">
            <v>Solenoid-Operated Valve (SOV)</v>
          </cell>
          <cell r="V142" t="str">
            <v>SOV</v>
          </cell>
          <cell r="W142" t="str">
            <v>-</v>
          </cell>
          <cell r="X142" t="str">
            <v>FC</v>
          </cell>
          <cell r="Y142">
            <v>61</v>
          </cell>
          <cell r="Z142" t="str">
            <v>131304380 h</v>
          </cell>
          <cell r="AA142">
            <v>1153</v>
          </cell>
          <cell r="AB142">
            <v>56</v>
          </cell>
          <cell r="AC142">
            <v>83</v>
          </cell>
          <cell r="AD142">
            <v>23</v>
          </cell>
          <cell r="AE142">
            <v>0.04856895056374675</v>
          </cell>
          <cell r="AF142">
            <v>0.27710843373493976</v>
          </cell>
        </row>
        <row r="143">
          <cell r="A143" t="str">
            <v>PDP FTR</v>
          </cell>
          <cell r="B143">
            <v>2</v>
          </cell>
          <cell r="C143">
            <v>4</v>
          </cell>
          <cell r="D143" t="str">
            <v>Positive Displacement Pump (PDP)</v>
          </cell>
          <cell r="E143" t="str">
            <v>PDP</v>
          </cell>
          <cell r="F143" t="str">
            <v>Normally Running</v>
          </cell>
          <cell r="G143" t="str">
            <v>FTR</v>
          </cell>
          <cell r="H143" t="str">
            <v>PDP NR FTR</v>
          </cell>
          <cell r="I143" t="str">
            <v>EB/PL/KS</v>
          </cell>
          <cell r="J143">
            <v>1.64E-06</v>
          </cell>
          <cell r="K143">
            <v>1.68E-05</v>
          </cell>
          <cell r="L143">
            <v>2.302E-05</v>
          </cell>
          <cell r="M143">
            <v>6.561E-05</v>
          </cell>
          <cell r="N143" t="str">
            <v>Gamma</v>
          </cell>
          <cell r="O143">
            <v>1.152</v>
          </cell>
          <cell r="P143">
            <v>50060</v>
          </cell>
          <cell r="R143" t="str">
            <v>SOV FTO/C</v>
          </cell>
          <cell r="S143">
            <v>1</v>
          </cell>
          <cell r="T143">
            <v>4</v>
          </cell>
          <cell r="U143" t="str">
            <v>Solenoid-Operated Valve (SOV)</v>
          </cell>
          <cell r="V143" t="str">
            <v>SOV</v>
          </cell>
          <cell r="W143" t="str">
            <v>-</v>
          </cell>
          <cell r="X143" t="str">
            <v>FTO/C</v>
          </cell>
          <cell r="Y143">
            <v>30</v>
          </cell>
          <cell r="Z143" t="str">
            <v>25650</v>
          </cell>
          <cell r="AA143">
            <v>775</v>
          </cell>
          <cell r="AB143">
            <v>25</v>
          </cell>
          <cell r="AC143">
            <v>60</v>
          </cell>
          <cell r="AD143">
            <v>10</v>
          </cell>
          <cell r="AE143">
            <v>0.03225806451612903</v>
          </cell>
          <cell r="AF143">
            <v>0.16666666666666666</v>
          </cell>
        </row>
        <row r="144">
          <cell r="A144" t="str">
            <v>PDP FTS</v>
          </cell>
          <cell r="B144">
            <v>2</v>
          </cell>
          <cell r="C144">
            <v>4</v>
          </cell>
          <cell r="D144" t="str">
            <v>Positive Displacement Pump (PDP)</v>
          </cell>
          <cell r="E144" t="str">
            <v>PDP</v>
          </cell>
          <cell r="F144" t="str">
            <v>Normally Running</v>
          </cell>
          <cell r="G144" t="str">
            <v>FTS</v>
          </cell>
          <cell r="H144" t="str">
            <v>PDP NR FTS</v>
          </cell>
          <cell r="I144" t="str">
            <v>EB/PL/KS</v>
          </cell>
          <cell r="J144">
            <v>0.0001702</v>
          </cell>
          <cell r="K144">
            <v>0.002204</v>
          </cell>
          <cell r="L144">
            <v>0.003149</v>
          </cell>
          <cell r="M144">
            <v>0.009354</v>
          </cell>
          <cell r="N144" t="str">
            <v>Beta</v>
          </cell>
          <cell r="O144">
            <v>1.02</v>
          </cell>
          <cell r="P144">
            <v>322.9</v>
          </cell>
          <cell r="R144" t="str">
            <v>SOV ILS</v>
          </cell>
          <cell r="S144">
            <v>1</v>
          </cell>
          <cell r="T144">
            <v>4</v>
          </cell>
          <cell r="U144" t="str">
            <v>Solenoid-Operated Valve (SOV)</v>
          </cell>
          <cell r="V144" t="str">
            <v>SOV</v>
          </cell>
          <cell r="W144" t="str">
            <v>-</v>
          </cell>
          <cell r="X144" t="str">
            <v>ILS</v>
          </cell>
          <cell r="Y144">
            <v>23</v>
          </cell>
          <cell r="Z144" t="str">
            <v>131304380 h</v>
          </cell>
          <cell r="AA144">
            <v>1153</v>
          </cell>
          <cell r="AB144">
            <v>21</v>
          </cell>
          <cell r="AC144">
            <v>83</v>
          </cell>
          <cell r="AD144">
            <v>13</v>
          </cell>
          <cell r="AE144">
            <v>0.01821335646140503</v>
          </cell>
          <cell r="AF144">
            <v>0.1566265060240964</v>
          </cell>
        </row>
        <row r="145">
          <cell r="A145" t="str">
            <v>PDP SBY FTR≤1H</v>
          </cell>
          <cell r="B145">
            <v>2</v>
          </cell>
          <cell r="C145">
            <v>4</v>
          </cell>
          <cell r="D145" t="str">
            <v>Positive Displacement Pump (PDP)</v>
          </cell>
          <cell r="E145" t="str">
            <v>PDP</v>
          </cell>
          <cell r="F145" t="str">
            <v>Standby</v>
          </cell>
          <cell r="G145" t="str">
            <v>FTR≤1H</v>
          </cell>
          <cell r="H145" t="str">
            <v>PDP SBY FTR&lt;1H</v>
          </cell>
          <cell r="I145" t="str">
            <v>JNID/IL</v>
          </cell>
          <cell r="J145">
            <v>0.000162</v>
          </cell>
          <cell r="K145">
            <v>0.000617</v>
          </cell>
          <cell r="L145">
            <v>0.000709</v>
          </cell>
          <cell r="M145">
            <v>0.00157</v>
          </cell>
          <cell r="N145" t="str">
            <v>Beta</v>
          </cell>
          <cell r="O145">
            <v>2.5</v>
          </cell>
          <cell r="P145">
            <v>3525.21</v>
          </cell>
          <cell r="R145" t="str">
            <v>SOV SOP</v>
          </cell>
          <cell r="S145">
            <v>1</v>
          </cell>
          <cell r="T145">
            <v>4</v>
          </cell>
          <cell r="U145" t="str">
            <v>Solenoid-Operated Valve (SOV)</v>
          </cell>
          <cell r="V145" t="str">
            <v>SOV</v>
          </cell>
          <cell r="W145" t="str">
            <v>-</v>
          </cell>
          <cell r="X145" t="str">
            <v>SOP</v>
          </cell>
          <cell r="Y145">
            <v>4</v>
          </cell>
          <cell r="Z145" t="str">
            <v>131304380 h</v>
          </cell>
          <cell r="AA145">
            <v>1153</v>
          </cell>
          <cell r="AB145">
            <v>3</v>
          </cell>
          <cell r="AC145">
            <v>83</v>
          </cell>
          <cell r="AD145">
            <v>3</v>
          </cell>
          <cell r="AE145">
            <v>0.0026019080659150044</v>
          </cell>
          <cell r="AF145">
            <v>0.03614457831325301</v>
          </cell>
        </row>
        <row r="146">
          <cell r="A146" t="str">
            <v>PDP SBY FTR&gt;1H</v>
          </cell>
          <cell r="B146">
            <v>2</v>
          </cell>
          <cell r="C146">
            <v>4</v>
          </cell>
          <cell r="D146" t="str">
            <v>Positive Displacement Pump (PDP)</v>
          </cell>
          <cell r="E146" t="str">
            <v>PDP</v>
          </cell>
          <cell r="F146" t="str">
            <v>Standby</v>
          </cell>
          <cell r="G146" t="str">
            <v>FTR&gt;1H</v>
          </cell>
          <cell r="H146" t="str">
            <v>PDP SBY FTR&gt;1H</v>
          </cell>
          <cell r="I146" t="str">
            <v>JNID/IL</v>
          </cell>
          <cell r="J146">
            <v>0.000487</v>
          </cell>
          <cell r="K146">
            <v>0.00185</v>
          </cell>
          <cell r="L146">
            <v>0.00213</v>
          </cell>
          <cell r="M146">
            <v>0.00471</v>
          </cell>
          <cell r="N146" t="str">
            <v>Gamma</v>
          </cell>
          <cell r="O146">
            <v>2.5</v>
          </cell>
          <cell r="P146">
            <v>1174.91</v>
          </cell>
          <cell r="R146" t="str">
            <v>SRV ELS</v>
          </cell>
          <cell r="S146">
            <v>4</v>
          </cell>
          <cell r="T146">
            <v>1</v>
          </cell>
          <cell r="U146" t="str">
            <v>Safety Relief Valve (SRV)</v>
          </cell>
          <cell r="V146" t="str">
            <v>SRV</v>
          </cell>
          <cell r="W146" t="str">
            <v>-</v>
          </cell>
          <cell r="X146" t="str">
            <v>ELS</v>
          </cell>
          <cell r="Y146">
            <v>1</v>
          </cell>
          <cell r="Z146" t="str">
            <v>62541477 h</v>
          </cell>
          <cell r="AA146">
            <v>577</v>
          </cell>
          <cell r="AB146">
            <v>1</v>
          </cell>
          <cell r="AC146">
            <v>35</v>
          </cell>
          <cell r="AD146">
            <v>1</v>
          </cell>
          <cell r="AE146">
            <v>0.0017331022530329288</v>
          </cell>
          <cell r="AF146">
            <v>0.02857142857142857</v>
          </cell>
        </row>
        <row r="147">
          <cell r="A147" t="str">
            <v>PDP SBY FTS</v>
          </cell>
          <cell r="B147">
            <v>2</v>
          </cell>
          <cell r="C147">
            <v>4</v>
          </cell>
          <cell r="D147" t="str">
            <v>Positive Displacement Pump (PDP)</v>
          </cell>
          <cell r="E147" t="str">
            <v>PDP</v>
          </cell>
          <cell r="F147" t="str">
            <v>Standby</v>
          </cell>
          <cell r="G147" t="str">
            <v>FTS</v>
          </cell>
          <cell r="H147" t="str">
            <v>PDP SBY FTS</v>
          </cell>
          <cell r="I147" t="str">
            <v>JNID/IL</v>
          </cell>
          <cell r="J147">
            <v>0.0011</v>
          </cell>
          <cell r="K147">
            <v>0.00175</v>
          </cell>
          <cell r="L147">
            <v>0.00179</v>
          </cell>
          <cell r="M147">
            <v>0.00263</v>
          </cell>
          <cell r="N147" t="str">
            <v>Beta</v>
          </cell>
          <cell r="O147">
            <v>14.5</v>
          </cell>
          <cell r="P147">
            <v>8065.93</v>
          </cell>
          <cell r="R147" t="str">
            <v>SRV FC</v>
          </cell>
          <cell r="S147">
            <v>4</v>
          </cell>
          <cell r="T147">
            <v>1</v>
          </cell>
          <cell r="U147" t="str">
            <v>Safety Relief Valve (SRV)</v>
          </cell>
          <cell r="V147" t="str">
            <v>SRV</v>
          </cell>
          <cell r="W147" t="str">
            <v>-</v>
          </cell>
          <cell r="X147" t="str">
            <v>FC</v>
          </cell>
          <cell r="Y147">
            <v>0</v>
          </cell>
          <cell r="Z147" t="str">
            <v>62541477 h</v>
          </cell>
          <cell r="AA147">
            <v>577</v>
          </cell>
          <cell r="AB147">
            <v>0</v>
          </cell>
          <cell r="AC147">
            <v>35</v>
          </cell>
          <cell r="AD147">
            <v>0</v>
          </cell>
          <cell r="AE147">
            <v>0</v>
          </cell>
          <cell r="AF147">
            <v>0</v>
          </cell>
        </row>
        <row r="148">
          <cell r="A148" t="str">
            <v>PMP-Volute</v>
          </cell>
          <cell r="B148">
            <v>2</v>
          </cell>
          <cell r="C148">
            <v>5</v>
          </cell>
          <cell r="D148" t="str">
            <v>Pump Volute (PMP)</v>
          </cell>
          <cell r="E148" t="str">
            <v>PMP</v>
          </cell>
          <cell r="F148" t="str">
            <v>Standby</v>
          </cell>
          <cell r="G148" t="str">
            <v>FTR</v>
          </cell>
          <cell r="H148" t="str">
            <v>PMP-Volute</v>
          </cell>
          <cell r="I148" t="str">
            <v>JNID/IL</v>
          </cell>
          <cell r="J148">
            <v>3.178128892430619E-05</v>
          </cell>
          <cell r="K148">
            <v>6.276146043960031E-05</v>
          </cell>
          <cell r="L148">
            <v>6.57E-05</v>
          </cell>
          <cell r="M148">
            <v>0.0001094070458281888</v>
          </cell>
          <cell r="N148" t="str">
            <v>Gamma</v>
          </cell>
          <cell r="O148">
            <v>7.5</v>
          </cell>
          <cell r="P148">
            <v>114233</v>
          </cell>
          <cell r="R148" t="str">
            <v>SRV FTC</v>
          </cell>
          <cell r="S148">
            <v>4</v>
          </cell>
          <cell r="T148">
            <v>1</v>
          </cell>
          <cell r="U148" t="str">
            <v>Safety Relief Valve (SRV)</v>
          </cell>
          <cell r="V148" t="str">
            <v>SRV</v>
          </cell>
          <cell r="W148" t="str">
            <v>-</v>
          </cell>
          <cell r="X148" t="str">
            <v>FTC</v>
          </cell>
          <cell r="Y148">
            <v>6</v>
          </cell>
          <cell r="Z148" t="str">
            <v>7396</v>
          </cell>
          <cell r="AA148">
            <v>409</v>
          </cell>
          <cell r="AB148">
            <v>6</v>
          </cell>
          <cell r="AC148">
            <v>33</v>
          </cell>
          <cell r="AD148">
            <v>5</v>
          </cell>
          <cell r="AE148">
            <v>0.014669926650366748</v>
          </cell>
          <cell r="AF148">
            <v>0.15151515151515152</v>
          </cell>
        </row>
        <row r="149">
          <cell r="A149" t="str">
            <v>PORV ELS</v>
          </cell>
          <cell r="B149">
            <v>4</v>
          </cell>
          <cell r="C149">
            <v>3</v>
          </cell>
          <cell r="D149" t="str">
            <v>Power-Operated Relief Valve (PORV)</v>
          </cell>
          <cell r="E149" t="str">
            <v>PORV</v>
          </cell>
          <cell r="F149" t="str">
            <v>-</v>
          </cell>
          <cell r="G149" t="str">
            <v>ELS</v>
          </cell>
          <cell r="H149" t="str">
            <v>PORV ELS</v>
          </cell>
          <cell r="I149" t="str">
            <v>JNID/IL</v>
          </cell>
          <cell r="J149">
            <v>4.94E-08</v>
          </cell>
          <cell r="K149">
            <v>1.12E-07</v>
          </cell>
          <cell r="L149">
            <v>1.19E-07</v>
          </cell>
          <cell r="M149">
            <v>2.13E-07</v>
          </cell>
          <cell r="N149" t="str">
            <v>Gamma</v>
          </cell>
          <cell r="O149">
            <v>5.5</v>
          </cell>
          <cell r="P149">
            <v>46264512</v>
          </cell>
          <cell r="R149" t="str">
            <v>SRV FTO</v>
          </cell>
          <cell r="S149">
            <v>4</v>
          </cell>
          <cell r="T149">
            <v>1</v>
          </cell>
          <cell r="U149" t="str">
            <v>Safety Relief Valve (SRV)</v>
          </cell>
          <cell r="V149" t="str">
            <v>SRV</v>
          </cell>
          <cell r="W149" t="str">
            <v>-</v>
          </cell>
          <cell r="X149" t="str">
            <v>FTO</v>
          </cell>
          <cell r="Y149">
            <v>20</v>
          </cell>
          <cell r="Z149" t="str">
            <v>7396</v>
          </cell>
          <cell r="AA149">
            <v>409</v>
          </cell>
          <cell r="AB149">
            <v>15</v>
          </cell>
          <cell r="AC149">
            <v>33</v>
          </cell>
          <cell r="AD149">
            <v>8</v>
          </cell>
          <cell r="AE149">
            <v>0.03667481662591687</v>
          </cell>
          <cell r="AF149">
            <v>0.24242424242424243</v>
          </cell>
        </row>
        <row r="150">
          <cell r="A150" t="str">
            <v>PORV ELS-Calc</v>
          </cell>
          <cell r="B150">
            <v>4</v>
          </cell>
          <cell r="C150">
            <v>3</v>
          </cell>
          <cell r="D150" t="str">
            <v>Power-Operated Relief Valve (PORV)</v>
          </cell>
          <cell r="E150" t="str">
            <v>PORV</v>
          </cell>
          <cell r="F150" t="str">
            <v>-</v>
          </cell>
          <cell r="G150" t="str">
            <v>ELL</v>
          </cell>
          <cell r="H150" t="str">
            <v>PORV ELS-Calc</v>
          </cell>
          <cell r="I150" t="str">
            <v>JNID/IL</v>
          </cell>
          <cell r="J150">
            <v>8.91597301841645E-13</v>
          </cell>
          <cell r="K150">
            <v>2.0306078738373E-09</v>
          </cell>
          <cell r="L150">
            <v>8.33E-09</v>
          </cell>
          <cell r="M150">
            <v>3.81055884627188E-08</v>
          </cell>
          <cell r="N150" t="str">
            <v>Gamma</v>
          </cell>
          <cell r="O150">
            <v>0.3</v>
          </cell>
          <cell r="P150">
            <v>36014405.76230492</v>
          </cell>
          <cell r="R150" t="str">
            <v>SRV ILS</v>
          </cell>
          <cell r="S150">
            <v>4</v>
          </cell>
          <cell r="T150">
            <v>1</v>
          </cell>
          <cell r="U150" t="str">
            <v>Safety Relief Valve (SRV)</v>
          </cell>
          <cell r="V150" t="str">
            <v>SRV</v>
          </cell>
          <cell r="W150" t="str">
            <v>-</v>
          </cell>
          <cell r="X150" t="str">
            <v>ILS</v>
          </cell>
          <cell r="Y150">
            <v>23</v>
          </cell>
          <cell r="Z150" t="str">
            <v>62541477 h</v>
          </cell>
          <cell r="AA150">
            <v>577</v>
          </cell>
          <cell r="AB150">
            <v>23</v>
          </cell>
          <cell r="AC150">
            <v>35</v>
          </cell>
          <cell r="AD150">
            <v>14</v>
          </cell>
          <cell r="AE150">
            <v>0.03986135181975736</v>
          </cell>
          <cell r="AF150">
            <v>0.4</v>
          </cell>
        </row>
        <row r="151">
          <cell r="A151" t="str">
            <v>PORV FC</v>
          </cell>
          <cell r="B151">
            <v>4</v>
          </cell>
          <cell r="C151">
            <v>3</v>
          </cell>
          <cell r="D151" t="str">
            <v>Power-Operated Relief Valve (PORV)</v>
          </cell>
          <cell r="E151" t="str">
            <v>PORV</v>
          </cell>
          <cell r="F151" t="str">
            <v>-</v>
          </cell>
          <cell r="G151" t="str">
            <v>FC</v>
          </cell>
          <cell r="H151" t="str">
            <v>PORV FC</v>
          </cell>
          <cell r="I151" t="str">
            <v>JNID/IL</v>
          </cell>
          <cell r="J151">
            <v>1.58E-07</v>
          </cell>
          <cell r="K151">
            <v>2.63E-07</v>
          </cell>
          <cell r="L151">
            <v>2.7E-07</v>
          </cell>
          <cell r="M151">
            <v>4.07E-07</v>
          </cell>
          <cell r="N151" t="str">
            <v>Gamma</v>
          </cell>
          <cell r="O151">
            <v>12.5</v>
          </cell>
          <cell r="P151">
            <v>46264512</v>
          </cell>
          <cell r="R151" t="str">
            <v>SRV SOP</v>
          </cell>
          <cell r="S151">
            <v>4</v>
          </cell>
          <cell r="T151">
            <v>1</v>
          </cell>
          <cell r="U151" t="str">
            <v>Safety Relief Valve (SRV)</v>
          </cell>
          <cell r="V151" t="str">
            <v>SRV</v>
          </cell>
          <cell r="W151" t="str">
            <v>-</v>
          </cell>
          <cell r="X151" t="str">
            <v>SOP</v>
          </cell>
          <cell r="Y151">
            <v>12</v>
          </cell>
          <cell r="Z151" t="str">
            <v>62541477 h</v>
          </cell>
          <cell r="AA151">
            <v>577</v>
          </cell>
          <cell r="AB151">
            <v>12</v>
          </cell>
          <cell r="AC151">
            <v>35</v>
          </cell>
          <cell r="AD151">
            <v>9</v>
          </cell>
          <cell r="AE151">
            <v>0.02079722703639515</v>
          </cell>
          <cell r="AF151">
            <v>0.2571428571428571</v>
          </cell>
        </row>
        <row r="152">
          <cell r="A152" t="str">
            <v>PORV MSS FTC</v>
          </cell>
          <cell r="B152">
            <v>4</v>
          </cell>
          <cell r="C152">
            <v>3</v>
          </cell>
          <cell r="D152" t="str">
            <v>Power-Operated Relief Valve (PORV)</v>
          </cell>
          <cell r="E152" t="str">
            <v>PORV</v>
          </cell>
          <cell r="F152" t="str">
            <v>MSS</v>
          </cell>
          <cell r="G152" t="str">
            <v>FTC</v>
          </cell>
          <cell r="H152" t="str">
            <v>PORV FTC MSS</v>
          </cell>
          <cell r="I152" t="str">
            <v>JNID/IL</v>
          </cell>
          <cell r="J152">
            <v>0.00106</v>
          </cell>
          <cell r="K152">
            <v>0.00169</v>
          </cell>
          <cell r="L152">
            <v>0.00173</v>
          </cell>
          <cell r="M152">
            <v>0.00254</v>
          </cell>
          <cell r="N152" t="str">
            <v>Beta</v>
          </cell>
          <cell r="O152">
            <v>14.5</v>
          </cell>
          <cell r="P152">
            <v>8349.36</v>
          </cell>
          <cell r="R152" t="str">
            <v>SVV ELS</v>
          </cell>
          <cell r="S152">
            <v>4</v>
          </cell>
          <cell r="T152">
            <v>2</v>
          </cell>
          <cell r="U152" t="str">
            <v>Safety Valve (SVV)</v>
          </cell>
          <cell r="V152" t="str">
            <v>SVV</v>
          </cell>
          <cell r="W152" t="str">
            <v>-</v>
          </cell>
          <cell r="X152" t="str">
            <v>ELS</v>
          </cell>
          <cell r="Y152">
            <v>4</v>
          </cell>
          <cell r="Z152" t="str">
            <v>161355977 h</v>
          </cell>
          <cell r="AA152">
            <v>1416</v>
          </cell>
          <cell r="AB152">
            <v>4</v>
          </cell>
          <cell r="AC152">
            <v>79</v>
          </cell>
          <cell r="AD152">
            <v>4</v>
          </cell>
          <cell r="AE152">
            <v>0.002824858757062147</v>
          </cell>
          <cell r="AF152">
            <v>0.05063291139240506</v>
          </cell>
        </row>
        <row r="153">
          <cell r="A153" t="str">
            <v>PORV PPR FTC</v>
          </cell>
          <cell r="B153">
            <v>4</v>
          </cell>
          <cell r="C153">
            <v>3</v>
          </cell>
          <cell r="D153" t="str">
            <v>Power-Operated Relief Valve (PORV)</v>
          </cell>
          <cell r="E153" t="str">
            <v>PORV</v>
          </cell>
          <cell r="F153" t="str">
            <v>PPR</v>
          </cell>
          <cell r="G153" t="str">
            <v>FTC</v>
          </cell>
          <cell r="H153" t="str">
            <v>PORV FTC PPR</v>
          </cell>
          <cell r="I153" t="str">
            <v>JNID/IL</v>
          </cell>
          <cell r="J153">
            <v>0.000357</v>
          </cell>
          <cell r="K153">
            <v>0.000896</v>
          </cell>
          <cell r="L153">
            <v>0.000966</v>
          </cell>
          <cell r="M153">
            <v>0.00182</v>
          </cell>
          <cell r="N153" t="str">
            <v>Beta</v>
          </cell>
          <cell r="O153">
            <v>4.5</v>
          </cell>
          <cell r="P153">
            <v>4653.08</v>
          </cell>
          <cell r="R153" t="str">
            <v>SVV FTC</v>
          </cell>
          <cell r="S153">
            <v>4</v>
          </cell>
          <cell r="T153">
            <v>2</v>
          </cell>
          <cell r="U153" t="str">
            <v>Safety Valve (SVV)</v>
          </cell>
          <cell r="V153" t="str">
            <v>SVV</v>
          </cell>
          <cell r="W153" t="str">
            <v>-</v>
          </cell>
          <cell r="X153" t="str">
            <v>FTC</v>
          </cell>
          <cell r="Y153">
            <v>3</v>
          </cell>
          <cell r="Z153" t="str">
            <v>17320</v>
          </cell>
          <cell r="AA153">
            <v>950</v>
          </cell>
          <cell r="AB153">
            <v>3</v>
          </cell>
          <cell r="AC153">
            <v>66</v>
          </cell>
          <cell r="AD153">
            <v>2</v>
          </cell>
          <cell r="AE153">
            <v>0.003157894736842105</v>
          </cell>
          <cell r="AF153">
            <v>0.030303030303030304</v>
          </cell>
        </row>
        <row r="154">
          <cell r="A154" t="str">
            <v>PORV MSS FTO</v>
          </cell>
          <cell r="B154">
            <v>4</v>
          </cell>
          <cell r="C154">
            <v>3</v>
          </cell>
          <cell r="D154" t="str">
            <v>Power-Operated Relief Valve (PORV)</v>
          </cell>
          <cell r="E154" t="str">
            <v>PORV</v>
          </cell>
          <cell r="F154" t="str">
            <v>MSS</v>
          </cell>
          <cell r="G154" t="str">
            <v>FTO</v>
          </cell>
          <cell r="H154" t="str">
            <v>PORV FTO MSS</v>
          </cell>
          <cell r="I154" t="str">
            <v>EB/PL/KS</v>
          </cell>
          <cell r="J154">
            <v>0.001067</v>
          </cell>
          <cell r="K154">
            <v>0.004727</v>
          </cell>
          <cell r="L154">
            <v>0.005564</v>
          </cell>
          <cell r="M154">
            <v>0.01292</v>
          </cell>
          <cell r="N154" t="str">
            <v>Beta</v>
          </cell>
          <cell r="O154">
            <v>2.123</v>
          </cell>
          <cell r="P154">
            <v>379.4</v>
          </cell>
          <cell r="R154" t="str">
            <v>SVV MSS FTC</v>
          </cell>
          <cell r="S154">
            <v>4</v>
          </cell>
          <cell r="T154">
            <v>2</v>
          </cell>
          <cell r="U154" t="str">
            <v>Safety Valve (SVV)</v>
          </cell>
          <cell r="V154" t="str">
            <v>SVV</v>
          </cell>
          <cell r="W154" t="str">
            <v>PWR MSS</v>
          </cell>
          <cell r="X154" t="str">
            <v>FTC</v>
          </cell>
          <cell r="Y154">
            <v>2</v>
          </cell>
          <cell r="Z154" t="str">
            <v>14809</v>
          </cell>
          <cell r="AA154">
            <v>760</v>
          </cell>
          <cell r="AB154">
            <v>2</v>
          </cell>
          <cell r="AC154">
            <v>46</v>
          </cell>
          <cell r="AD154">
            <v>1</v>
          </cell>
          <cell r="AE154">
            <v>0.002631578947368421</v>
          </cell>
          <cell r="AF154">
            <v>0.021739130434782608</v>
          </cell>
        </row>
        <row r="155">
          <cell r="A155" t="str">
            <v>PORV PPR FTO</v>
          </cell>
          <cell r="B155">
            <v>4</v>
          </cell>
          <cell r="C155">
            <v>3</v>
          </cell>
          <cell r="D155" t="str">
            <v>Power-Operated Relief Valve (PORV)</v>
          </cell>
          <cell r="E155" t="str">
            <v>PORV</v>
          </cell>
          <cell r="F155" t="str">
            <v>PPR</v>
          </cell>
          <cell r="G155" t="str">
            <v>FTO</v>
          </cell>
          <cell r="H155" t="str">
            <v>PORV FTO PPR</v>
          </cell>
          <cell r="I155" t="str">
            <v>JNID/IL</v>
          </cell>
          <cell r="J155">
            <v>0.00224</v>
          </cell>
          <cell r="K155">
            <v>0.00347</v>
          </cell>
          <cell r="L155">
            <v>0.00354</v>
          </cell>
          <cell r="M155">
            <v>0.00509</v>
          </cell>
          <cell r="N155" t="str">
            <v>Beta</v>
          </cell>
          <cell r="O155">
            <v>16.5</v>
          </cell>
          <cell r="P155">
            <v>4641.08</v>
          </cell>
          <cell r="R155" t="str">
            <v>SVV RCS FTC</v>
          </cell>
          <cell r="S155">
            <v>4</v>
          </cell>
          <cell r="T155">
            <v>2</v>
          </cell>
          <cell r="U155" t="str">
            <v>Safety Valve (SVV)</v>
          </cell>
          <cell r="V155" t="str">
            <v>SVV</v>
          </cell>
          <cell r="W155" t="str">
            <v>PWR RCS</v>
          </cell>
          <cell r="X155" t="str">
            <v>FTC</v>
          </cell>
          <cell r="Y155">
            <v>1</v>
          </cell>
          <cell r="Z155" t="str">
            <v>2048</v>
          </cell>
          <cell r="AA155">
            <v>147</v>
          </cell>
          <cell r="AB155">
            <v>1</v>
          </cell>
          <cell r="AC155">
            <v>47</v>
          </cell>
          <cell r="AD155">
            <v>1</v>
          </cell>
          <cell r="AE155">
            <v>0.006802721088435374</v>
          </cell>
          <cell r="AF155">
            <v>0.02127659574468085</v>
          </cell>
        </row>
        <row r="156">
          <cell r="A156" t="str">
            <v>PORV ILS</v>
          </cell>
          <cell r="B156">
            <v>4</v>
          </cell>
          <cell r="C156">
            <v>3</v>
          </cell>
          <cell r="D156" t="str">
            <v>Power-Operated Relief Valve (PORV)</v>
          </cell>
          <cell r="E156" t="str">
            <v>PORV</v>
          </cell>
          <cell r="F156" t="str">
            <v>-</v>
          </cell>
          <cell r="G156" t="str">
            <v>ILS</v>
          </cell>
          <cell r="H156" t="str">
            <v>PORV ILS</v>
          </cell>
          <cell r="I156" t="str">
            <v>JNID/IL</v>
          </cell>
          <cell r="J156">
            <v>3.49E-07</v>
          </cell>
          <cell r="K156">
            <v>5.01E-07</v>
          </cell>
          <cell r="L156">
            <v>5.08E-07</v>
          </cell>
          <cell r="M156">
            <v>6.92E-07</v>
          </cell>
          <cell r="N156" t="str">
            <v>Gamma</v>
          </cell>
          <cell r="O156">
            <v>23.5</v>
          </cell>
          <cell r="P156">
            <v>46264512</v>
          </cell>
          <cell r="R156" t="str">
            <v>SVV FTO</v>
          </cell>
          <cell r="S156">
            <v>4</v>
          </cell>
          <cell r="T156">
            <v>2</v>
          </cell>
          <cell r="U156" t="str">
            <v>Safety Valve (SVV)</v>
          </cell>
          <cell r="V156" t="str">
            <v>SVV</v>
          </cell>
          <cell r="W156" t="str">
            <v>-</v>
          </cell>
          <cell r="X156" t="str">
            <v>FTO</v>
          </cell>
          <cell r="Y156">
            <v>7</v>
          </cell>
          <cell r="Z156" t="str">
            <v>17320</v>
          </cell>
          <cell r="AA156">
            <v>950</v>
          </cell>
          <cell r="AB156">
            <v>7</v>
          </cell>
          <cell r="AC156">
            <v>66</v>
          </cell>
          <cell r="AD156">
            <v>6</v>
          </cell>
          <cell r="AE156">
            <v>0.007368421052631579</v>
          </cell>
          <cell r="AF156">
            <v>0.09090909090909091</v>
          </cell>
        </row>
        <row r="157">
          <cell r="A157" t="str">
            <v>PORV ILS-Calc</v>
          </cell>
          <cell r="B157">
            <v>4</v>
          </cell>
          <cell r="C157">
            <v>3</v>
          </cell>
          <cell r="D157" t="str">
            <v>Power-Operated Relief Valve (PORV)</v>
          </cell>
          <cell r="E157" t="str">
            <v>PORV</v>
          </cell>
          <cell r="F157" t="str">
            <v>-</v>
          </cell>
          <cell r="G157" t="str">
            <v>ILL</v>
          </cell>
          <cell r="H157" t="str">
            <v>PORV ILS-Calc</v>
          </cell>
          <cell r="I157" t="str">
            <v>JNID/IL</v>
          </cell>
          <cell r="J157">
            <v>1.08747041857276E-12</v>
          </cell>
          <cell r="K157">
            <v>2.4767078029036E-09</v>
          </cell>
          <cell r="L157">
            <v>1.0160000000000001E-08</v>
          </cell>
          <cell r="M157">
            <v>4.64769242234362E-08</v>
          </cell>
          <cell r="N157" t="str">
            <v>Gamma</v>
          </cell>
          <cell r="O157">
            <v>0.3</v>
          </cell>
          <cell r="P157">
            <v>29527559.055118106</v>
          </cell>
          <cell r="R157" t="str">
            <v>SVV MSS FTO</v>
          </cell>
          <cell r="S157">
            <v>4</v>
          </cell>
          <cell r="T157">
            <v>2</v>
          </cell>
          <cell r="U157" t="str">
            <v>Safety Valve (SVV)</v>
          </cell>
          <cell r="V157" t="str">
            <v>SVV</v>
          </cell>
          <cell r="W157" t="str">
            <v>PWR MSS</v>
          </cell>
          <cell r="X157" t="str">
            <v>FTO</v>
          </cell>
          <cell r="Y157">
            <v>6</v>
          </cell>
          <cell r="Z157" t="str">
            <v>14809</v>
          </cell>
          <cell r="AA157">
            <v>760</v>
          </cell>
          <cell r="AB157">
            <v>6</v>
          </cell>
          <cell r="AC157">
            <v>46</v>
          </cell>
          <cell r="AD157">
            <v>5</v>
          </cell>
          <cell r="AE157">
            <v>0.007894736842105263</v>
          </cell>
          <cell r="AF157">
            <v>0.10869565217391304</v>
          </cell>
        </row>
        <row r="158">
          <cell r="A158" t="str">
            <v>PORV SOP</v>
          </cell>
          <cell r="B158">
            <v>4</v>
          </cell>
          <cell r="C158">
            <v>3</v>
          </cell>
          <cell r="D158" t="str">
            <v>Power-Operated Relief Valve (PORV)</v>
          </cell>
          <cell r="E158" t="str">
            <v>PORV</v>
          </cell>
          <cell r="F158" t="str">
            <v>-</v>
          </cell>
          <cell r="G158" t="str">
            <v>SOP</v>
          </cell>
          <cell r="H158" t="str">
            <v>PORV SOP</v>
          </cell>
          <cell r="I158" t="str">
            <v>JNID/IL</v>
          </cell>
          <cell r="J158">
            <v>3.13E-07</v>
          </cell>
          <cell r="K158">
            <v>4.58E-07</v>
          </cell>
          <cell r="L158">
            <v>4.65E-07</v>
          </cell>
          <cell r="M158">
            <v>6.41E-07</v>
          </cell>
          <cell r="N158" t="str">
            <v>Gamma</v>
          </cell>
          <cell r="O158">
            <v>21.5</v>
          </cell>
          <cell r="P158">
            <v>46264512</v>
          </cell>
          <cell r="R158" t="str">
            <v>SVV RCS FTO</v>
          </cell>
          <cell r="S158">
            <v>4</v>
          </cell>
          <cell r="T158">
            <v>2</v>
          </cell>
          <cell r="U158" t="str">
            <v>Safety Valve (SVV)</v>
          </cell>
          <cell r="V158" t="str">
            <v>SVV</v>
          </cell>
          <cell r="W158" t="str">
            <v>PWR RCS</v>
          </cell>
          <cell r="X158" t="str">
            <v>FTO</v>
          </cell>
          <cell r="Y158">
            <v>1</v>
          </cell>
          <cell r="Z158" t="str">
            <v>2048</v>
          </cell>
          <cell r="AA158">
            <v>147</v>
          </cell>
          <cell r="AB158">
            <v>1</v>
          </cell>
          <cell r="AC158">
            <v>47</v>
          </cell>
          <cell r="AD158">
            <v>1</v>
          </cell>
          <cell r="AE158">
            <v>0.006802721088435374</v>
          </cell>
          <cell r="AF158">
            <v>0.02127659574468085</v>
          </cell>
        </row>
        <row r="159">
          <cell r="A159" t="str">
            <v>PORV-L</v>
          </cell>
          <cell r="B159">
            <v>4</v>
          </cell>
          <cell r="C159">
            <v>3</v>
          </cell>
          <cell r="D159" t="str">
            <v>Power-Operated Relief Valve (PORV)</v>
          </cell>
          <cell r="E159" t="str">
            <v>PORV</v>
          </cell>
          <cell r="F159" t="str">
            <v>LOOP</v>
          </cell>
          <cell r="G159" t="str">
            <v>SO</v>
          </cell>
          <cell r="H159" t="str">
            <v>PORV-L</v>
          </cell>
          <cell r="I159" t="str">
            <v>Point Estimate</v>
          </cell>
          <cell r="L159">
            <v>0.148</v>
          </cell>
          <cell r="N159" t="str">
            <v/>
          </cell>
          <cell r="R159" t="str">
            <v>SVV ILS</v>
          </cell>
          <cell r="S159">
            <v>4</v>
          </cell>
          <cell r="T159">
            <v>2</v>
          </cell>
          <cell r="U159" t="str">
            <v>Safety Valve (SVV)</v>
          </cell>
          <cell r="V159" t="str">
            <v>SVV</v>
          </cell>
          <cell r="W159" t="str">
            <v>-</v>
          </cell>
          <cell r="X159" t="str">
            <v>ILS</v>
          </cell>
          <cell r="Y159">
            <v>14</v>
          </cell>
          <cell r="Z159" t="str">
            <v>161355977 h</v>
          </cell>
          <cell r="AA159">
            <v>1416</v>
          </cell>
          <cell r="AB159">
            <v>14</v>
          </cell>
          <cell r="AC159">
            <v>79</v>
          </cell>
          <cell r="AD159">
            <v>10</v>
          </cell>
          <cell r="AE159">
            <v>0.009887005649717515</v>
          </cell>
          <cell r="AF159">
            <v>0.12658227848101267</v>
          </cell>
        </row>
        <row r="160">
          <cell r="A160" t="str">
            <v>PORV-Lquid</v>
          </cell>
          <cell r="B160">
            <v>4</v>
          </cell>
          <cell r="C160">
            <v>3</v>
          </cell>
          <cell r="D160" t="str">
            <v>Power-Operated Relief Valve (PORV)</v>
          </cell>
          <cell r="E160" t="str">
            <v>PORV</v>
          </cell>
          <cell r="F160" t="str">
            <v>Liquid</v>
          </cell>
          <cell r="G160" t="str">
            <v>FTC</v>
          </cell>
          <cell r="H160" t="str">
            <v>PORV-Lquid</v>
          </cell>
          <cell r="I160" t="str">
            <v>JNID/IL</v>
          </cell>
          <cell r="J160">
            <v>6.454996764659882E-05</v>
          </cell>
          <cell r="K160">
            <v>0.024632275104522705</v>
          </cell>
          <cell r="L160">
            <v>0.0625</v>
          </cell>
          <cell r="M160">
            <v>0.25405120849609375</v>
          </cell>
          <cell r="N160" t="str">
            <v>Beta</v>
          </cell>
          <cell r="O160">
            <v>0.393</v>
          </cell>
          <cell r="P160">
            <v>5.8950000000000005</v>
          </cell>
          <cell r="R160" t="str">
            <v>SVV MSS SOP </v>
          </cell>
          <cell r="S160">
            <v>4</v>
          </cell>
          <cell r="T160">
            <v>2</v>
          </cell>
          <cell r="U160" t="str">
            <v>Safety Valve (SVV)</v>
          </cell>
          <cell r="V160" t="str">
            <v>SVV</v>
          </cell>
          <cell r="W160" t="str">
            <v>PWR MSS</v>
          </cell>
          <cell r="X160" t="str">
            <v>SOP</v>
          </cell>
          <cell r="Y160">
            <v>9</v>
          </cell>
          <cell r="Z160" t="str">
            <v>136514441 h</v>
          </cell>
          <cell r="AA160">
            <v>1198</v>
          </cell>
          <cell r="AB160">
            <v>9</v>
          </cell>
          <cell r="AC160">
            <v>76</v>
          </cell>
          <cell r="AD160">
            <v>4</v>
          </cell>
          <cell r="AE160">
            <v>0.007512520868113523</v>
          </cell>
          <cell r="AF160">
            <v>0.05263157894736842</v>
          </cell>
        </row>
        <row r="161">
          <cell r="A161" t="str">
            <v>PORV-P1</v>
          </cell>
          <cell r="B161">
            <v>4</v>
          </cell>
          <cell r="C161">
            <v>3</v>
          </cell>
          <cell r="D161" t="str">
            <v>Power-Operated Relief Valve (PORV)</v>
          </cell>
          <cell r="E161" t="str">
            <v>PORV</v>
          </cell>
          <cell r="F161" t="str">
            <v>Stick Open</v>
          </cell>
          <cell r="G161" t="str">
            <v>FTC</v>
          </cell>
          <cell r="H161" t="str">
            <v>PORV-P1</v>
          </cell>
          <cell r="I161" t="str">
            <v>JNID/IL</v>
          </cell>
          <cell r="J161">
            <v>0.0002611316740512848</v>
          </cell>
          <cell r="K161">
            <v>0.0012267902493476868</v>
          </cell>
          <cell r="L161">
            <v>0.00146</v>
          </cell>
          <cell r="M161">
            <v>0.003455907106399536</v>
          </cell>
          <cell r="N161" t="str">
            <v>Beta</v>
          </cell>
          <cell r="O161">
            <v>2.009</v>
          </cell>
          <cell r="P161">
            <v>1374.0183972602738</v>
          </cell>
          <cell r="R161" t="str">
            <v>SVV RCS SOP</v>
          </cell>
          <cell r="S161">
            <v>4</v>
          </cell>
          <cell r="T161">
            <v>2</v>
          </cell>
          <cell r="U161" t="str">
            <v>Safety Valve (SVV)</v>
          </cell>
          <cell r="V161" t="str">
            <v>SVV</v>
          </cell>
          <cell r="W161" t="str">
            <v>PWR RCS</v>
          </cell>
          <cell r="X161" t="str">
            <v>SOP</v>
          </cell>
          <cell r="Y161">
            <v>9</v>
          </cell>
          <cell r="Z161" t="str">
            <v>136514441 h</v>
          </cell>
          <cell r="AA161">
            <v>1198</v>
          </cell>
          <cell r="AB161">
            <v>9</v>
          </cell>
          <cell r="AC161">
            <v>76</v>
          </cell>
          <cell r="AD161">
            <v>4</v>
          </cell>
          <cell r="AE161">
            <v>0.007512520868113523</v>
          </cell>
          <cell r="AF161">
            <v>0.05263157894736842</v>
          </cell>
        </row>
        <row r="162">
          <cell r="A162" t="str">
            <v>PORV-T</v>
          </cell>
          <cell r="B162">
            <v>4</v>
          </cell>
          <cell r="C162">
            <v>3</v>
          </cell>
          <cell r="D162" t="str">
            <v>Power-Operated Relief Valve (PORV)</v>
          </cell>
          <cell r="E162" t="str">
            <v>PORV</v>
          </cell>
          <cell r="F162" t="str">
            <v>Transient</v>
          </cell>
          <cell r="G162" t="str">
            <v>SO</v>
          </cell>
          <cell r="H162" t="str">
            <v>PORV-T</v>
          </cell>
          <cell r="I162" t="str">
            <v>Point Estimate</v>
          </cell>
          <cell r="L162">
            <v>0.03668</v>
          </cell>
          <cell r="N162" t="str">
            <v/>
          </cell>
          <cell r="R162" t="str">
            <v>TBV FC</v>
          </cell>
          <cell r="S162">
            <v>1</v>
          </cell>
          <cell r="T162">
            <v>7</v>
          </cell>
          <cell r="U162" t="str">
            <v>Turbine Bypass Valve (TBV)</v>
          </cell>
          <cell r="V162" t="str">
            <v>TBV</v>
          </cell>
          <cell r="W162" t="str">
            <v>-</v>
          </cell>
          <cell r="X162" t="str">
            <v>FC</v>
          </cell>
          <cell r="Y162">
            <v>18</v>
          </cell>
          <cell r="Z162" t="str">
            <v>17548608 h</v>
          </cell>
          <cell r="AA162">
            <v>154</v>
          </cell>
          <cell r="AB162">
            <v>13</v>
          </cell>
          <cell r="AC162">
            <v>26</v>
          </cell>
          <cell r="AD162">
            <v>8</v>
          </cell>
          <cell r="AE162">
            <v>0.08441558441558442</v>
          </cell>
          <cell r="AF162">
            <v>0.3076923076923077</v>
          </cell>
        </row>
        <row r="163">
          <cell r="A163" t="str">
            <v>RVL ELS</v>
          </cell>
          <cell r="B163">
            <v>4</v>
          </cell>
          <cell r="C163">
            <v>4</v>
          </cell>
          <cell r="D163" t="str">
            <v>Low-Capacity Relief Valve (RVL)</v>
          </cell>
          <cell r="E163" t="str">
            <v>RVL</v>
          </cell>
          <cell r="F163" t="str">
            <v>-</v>
          </cell>
          <cell r="G163" t="str">
            <v>ELS</v>
          </cell>
          <cell r="H163" t="str">
            <v>RVL ELS</v>
          </cell>
          <cell r="I163" t="str">
            <v>JNID/IL</v>
          </cell>
          <cell r="J163">
            <v>1.44E-07</v>
          </cell>
          <cell r="K163">
            <v>4.22E-07</v>
          </cell>
          <cell r="L163">
            <v>4.65E-07</v>
          </cell>
          <cell r="M163">
            <v>9.35E-07</v>
          </cell>
          <cell r="N163" t="str">
            <v>Gamma</v>
          </cell>
          <cell r="O163">
            <v>3.5</v>
          </cell>
          <cell r="P163">
            <v>7520832</v>
          </cell>
          <cell r="R163" t="str">
            <v>TBV FTC</v>
          </cell>
          <cell r="S163">
            <v>1</v>
          </cell>
          <cell r="T163">
            <v>7</v>
          </cell>
          <cell r="U163" t="str">
            <v>Turbine Bypass Valve (TBV)</v>
          </cell>
          <cell r="V163" t="str">
            <v>TBV</v>
          </cell>
          <cell r="W163" t="str">
            <v>-</v>
          </cell>
          <cell r="X163" t="str">
            <v>FTC</v>
          </cell>
          <cell r="Y163">
            <v>0</v>
          </cell>
          <cell r="Z163" t="str">
            <v>2023</v>
          </cell>
          <cell r="AA163">
            <v>77</v>
          </cell>
          <cell r="AB163">
            <v>0</v>
          </cell>
          <cell r="AC163">
            <v>16</v>
          </cell>
          <cell r="AD163">
            <v>0</v>
          </cell>
          <cell r="AE163">
            <v>0</v>
          </cell>
          <cell r="AF163">
            <v>0</v>
          </cell>
        </row>
        <row r="164">
          <cell r="A164" t="str">
            <v>RVL ELS-Calc</v>
          </cell>
          <cell r="B164">
            <v>4</v>
          </cell>
          <cell r="C164">
            <v>4</v>
          </cell>
          <cell r="D164" t="str">
            <v>Low-Capacity Relief Valve (RVL)</v>
          </cell>
          <cell r="E164" t="str">
            <v>RVL</v>
          </cell>
          <cell r="F164" t="str">
            <v>-</v>
          </cell>
          <cell r="G164" t="str">
            <v>ELL</v>
          </cell>
          <cell r="H164" t="str">
            <v>RVL ELS-Calc</v>
          </cell>
          <cell r="I164" t="str">
            <v>JNID/IL</v>
          </cell>
          <cell r="J164">
            <v>3.48397265005349E-12</v>
          </cell>
          <cell r="K164">
            <v>7.93472824650711E-09</v>
          </cell>
          <cell r="L164">
            <v>3.2550000000000004E-08</v>
          </cell>
          <cell r="M164">
            <v>1.48899988530792E-07</v>
          </cell>
          <cell r="N164" t="str">
            <v>Gamma</v>
          </cell>
          <cell r="O164">
            <v>0.3</v>
          </cell>
          <cell r="P164">
            <v>9216589.86175115</v>
          </cell>
          <cell r="R164" t="str">
            <v>TBV FTO</v>
          </cell>
          <cell r="S164">
            <v>1</v>
          </cell>
          <cell r="T164">
            <v>7</v>
          </cell>
          <cell r="U164" t="str">
            <v>Turbine Bypass Valve (TBV)</v>
          </cell>
          <cell r="V164" t="str">
            <v>TBV</v>
          </cell>
          <cell r="W164" t="str">
            <v>-</v>
          </cell>
          <cell r="X164" t="str">
            <v>FTO</v>
          </cell>
          <cell r="Y164">
            <v>8</v>
          </cell>
          <cell r="Z164" t="str">
            <v>2023</v>
          </cell>
          <cell r="AA164">
            <v>77</v>
          </cell>
          <cell r="AB164">
            <v>7</v>
          </cell>
          <cell r="AC164">
            <v>16</v>
          </cell>
          <cell r="AD164">
            <v>4</v>
          </cell>
          <cell r="AE164">
            <v>0.09090909090909091</v>
          </cell>
          <cell r="AF164">
            <v>0.25</v>
          </cell>
        </row>
        <row r="165">
          <cell r="A165" t="str">
            <v>RVL FTC</v>
          </cell>
          <cell r="B165">
            <v>4</v>
          </cell>
          <cell r="C165">
            <v>4</v>
          </cell>
          <cell r="D165" t="str">
            <v>Low-Capacity Relief Valve (RVL)</v>
          </cell>
          <cell r="E165" t="str">
            <v>RVL</v>
          </cell>
          <cell r="F165" t="str">
            <v>-</v>
          </cell>
          <cell r="G165" t="str">
            <v>FTC</v>
          </cell>
          <cell r="H165" t="str">
            <v>RVL FTC</v>
          </cell>
          <cell r="I165" t="str">
            <v>JNID/IL</v>
          </cell>
          <cell r="J165">
            <v>0.0124</v>
          </cell>
          <cell r="K165">
            <v>0.0279</v>
          </cell>
          <cell r="L165">
            <v>0.0296</v>
          </cell>
          <cell r="M165">
            <v>0.0524</v>
          </cell>
          <cell r="N165" t="str">
            <v>Beta</v>
          </cell>
          <cell r="O165">
            <v>5.5</v>
          </cell>
          <cell r="P165">
            <v>180.61</v>
          </cell>
          <cell r="R165" t="str">
            <v>TBV FTO/C</v>
          </cell>
          <cell r="S165">
            <v>1</v>
          </cell>
          <cell r="T165">
            <v>7</v>
          </cell>
          <cell r="U165" t="str">
            <v>Turbine Bypass Valve (TBV)</v>
          </cell>
          <cell r="V165" t="str">
            <v>TBV</v>
          </cell>
          <cell r="W165" t="str">
            <v>-</v>
          </cell>
          <cell r="X165" t="str">
            <v>FTO/C</v>
          </cell>
          <cell r="Y165">
            <v>10</v>
          </cell>
          <cell r="Z165" t="str">
            <v>2023</v>
          </cell>
          <cell r="AA165">
            <v>77</v>
          </cell>
          <cell r="AB165">
            <v>8</v>
          </cell>
          <cell r="AC165">
            <v>16</v>
          </cell>
          <cell r="AD165">
            <v>5</v>
          </cell>
          <cell r="AE165">
            <v>0.1038961038961039</v>
          </cell>
          <cell r="AF165">
            <v>0.3125</v>
          </cell>
        </row>
        <row r="166">
          <cell r="A166" t="str">
            <v>RVL FTO</v>
          </cell>
          <cell r="B166">
            <v>4</v>
          </cell>
          <cell r="C166">
            <v>4</v>
          </cell>
          <cell r="D166" t="str">
            <v>Low-Capacity Relief Valve (RVL)</v>
          </cell>
          <cell r="E166" t="str">
            <v>RVL</v>
          </cell>
          <cell r="F166" t="str">
            <v>-</v>
          </cell>
          <cell r="G166" t="str">
            <v>FTO</v>
          </cell>
          <cell r="H166" t="str">
            <v>RVL FTO</v>
          </cell>
          <cell r="I166" t="str">
            <v>JNID/IL</v>
          </cell>
          <cell r="J166">
            <v>0.000951</v>
          </cell>
          <cell r="K166">
            <v>0.00638</v>
          </cell>
          <cell r="L166">
            <v>0.00806</v>
          </cell>
          <cell r="M166">
            <v>0.0209</v>
          </cell>
          <cell r="N166" t="str">
            <v>Beta</v>
          </cell>
          <cell r="O166">
            <v>1.5</v>
          </cell>
          <cell r="P166">
            <v>184.61</v>
          </cell>
          <cell r="R166" t="str">
            <v>TDP ELS</v>
          </cell>
          <cell r="S166">
            <v>2</v>
          </cell>
          <cell r="T166">
            <v>2</v>
          </cell>
          <cell r="U166" t="str">
            <v>Turbine-Driven Pump (TDP)</v>
          </cell>
          <cell r="V166" t="str">
            <v>TDP</v>
          </cell>
          <cell r="W166" t="str">
            <v>-</v>
          </cell>
          <cell r="X166" t="str">
            <v>ELS</v>
          </cell>
          <cell r="Y166">
            <v>14</v>
          </cell>
          <cell r="Z166" t="str">
            <v>20036597 h</v>
          </cell>
          <cell r="AA166">
            <v>178</v>
          </cell>
          <cell r="AB166">
            <v>10</v>
          </cell>
          <cell r="AC166">
            <v>102</v>
          </cell>
          <cell r="AD166">
            <v>10</v>
          </cell>
          <cell r="AE166">
            <v>0.056179775280898875</v>
          </cell>
          <cell r="AF166">
            <v>0.09803921568627451</v>
          </cell>
        </row>
        <row r="167">
          <cell r="A167" t="str">
            <v>RVL ILS</v>
          </cell>
          <cell r="B167">
            <v>4</v>
          </cell>
          <cell r="C167">
            <v>4</v>
          </cell>
          <cell r="D167" t="str">
            <v>Low-Capacity Relief Valve (RVL)</v>
          </cell>
          <cell r="E167" t="str">
            <v>RVL</v>
          </cell>
          <cell r="F167" t="str">
            <v>-</v>
          </cell>
          <cell r="G167" t="str">
            <v>ILS</v>
          </cell>
          <cell r="H167" t="str">
            <v>RVL ILS</v>
          </cell>
          <cell r="I167" t="str">
            <v>JNID/IL</v>
          </cell>
          <cell r="J167">
            <v>1.28E-06</v>
          </cell>
          <cell r="K167">
            <v>2.02E-06</v>
          </cell>
          <cell r="L167">
            <v>2.06E-06</v>
          </cell>
          <cell r="M167">
            <v>2.99E-06</v>
          </cell>
          <cell r="N167" t="str">
            <v>Gamma</v>
          </cell>
          <cell r="O167">
            <v>15.5</v>
          </cell>
          <cell r="P167">
            <v>7520832</v>
          </cell>
          <cell r="R167" t="str">
            <v>TDP FTR</v>
          </cell>
          <cell r="S167">
            <v>2</v>
          </cell>
          <cell r="T167">
            <v>2</v>
          </cell>
          <cell r="U167" t="str">
            <v>Turbine-Driven Pump (TDP)</v>
          </cell>
          <cell r="V167" t="str">
            <v>TDP</v>
          </cell>
          <cell r="W167" t="str">
            <v>Normally Running</v>
          </cell>
          <cell r="X167" t="str">
            <v>FTR</v>
          </cell>
          <cell r="Y167">
            <v>39</v>
          </cell>
          <cell r="Z167" t="str">
            <v>4276404 h</v>
          </cell>
          <cell r="AA167">
            <v>42</v>
          </cell>
          <cell r="AB167">
            <v>23</v>
          </cell>
          <cell r="AC167">
            <v>20</v>
          </cell>
          <cell r="AD167">
            <v>16</v>
          </cell>
          <cell r="AE167">
            <v>0.5476190476190477</v>
          </cell>
          <cell r="AF167">
            <v>0.8</v>
          </cell>
        </row>
        <row r="168">
          <cell r="A168" t="str">
            <v>RVL ILS-Calc</v>
          </cell>
          <cell r="B168">
            <v>4</v>
          </cell>
          <cell r="C168">
            <v>4</v>
          </cell>
          <cell r="D168" t="str">
            <v>Low-Capacity Relief Valve (RVL)</v>
          </cell>
          <cell r="E168" t="str">
            <v>RVL</v>
          </cell>
          <cell r="F168" t="str">
            <v>-</v>
          </cell>
          <cell r="G168" t="str">
            <v>ILL</v>
          </cell>
          <cell r="H168" t="str">
            <v>RVL ILS-Calc</v>
          </cell>
          <cell r="I168" t="str">
            <v>JNID/IL</v>
          </cell>
          <cell r="J168">
            <v>4.40982098870057E-12</v>
          </cell>
          <cell r="K168">
            <v>1.00433426653177E-08</v>
          </cell>
          <cell r="L168">
            <v>4.1200000000000005E-08</v>
          </cell>
          <cell r="M168">
            <v>1.88469417126533E-07</v>
          </cell>
          <cell r="N168" t="str">
            <v>Gamma</v>
          </cell>
          <cell r="O168">
            <v>0.3</v>
          </cell>
          <cell r="P168">
            <v>7281553.3980582515</v>
          </cell>
          <cell r="R168" t="str">
            <v>TDP FTS</v>
          </cell>
          <cell r="S168">
            <v>2</v>
          </cell>
          <cell r="T168">
            <v>2</v>
          </cell>
          <cell r="U168" t="str">
            <v>Turbine-Driven Pump (TDP)</v>
          </cell>
          <cell r="V168" t="str">
            <v>TDP</v>
          </cell>
          <cell r="W168" t="str">
            <v>Normally Running</v>
          </cell>
          <cell r="X168" t="str">
            <v>FTS</v>
          </cell>
          <cell r="Y168">
            <v>8</v>
          </cell>
          <cell r="Z168" t="str">
            <v>957</v>
          </cell>
          <cell r="AA168">
            <v>42</v>
          </cell>
          <cell r="AB168">
            <v>7</v>
          </cell>
          <cell r="AC168">
            <v>20</v>
          </cell>
          <cell r="AD168">
            <v>6</v>
          </cell>
          <cell r="AE168">
            <v>0.16666666666666666</v>
          </cell>
          <cell r="AF168">
            <v>0.3</v>
          </cell>
        </row>
        <row r="169">
          <cell r="A169" t="str">
            <v>RVL SO</v>
          </cell>
          <cell r="B169">
            <v>4</v>
          </cell>
          <cell r="C169">
            <v>4</v>
          </cell>
          <cell r="D169" t="str">
            <v>Low-Capacity Relief Valve (RVL)</v>
          </cell>
          <cell r="E169" t="str">
            <v>RVL</v>
          </cell>
          <cell r="F169" t="str">
            <v>-</v>
          </cell>
          <cell r="G169" t="str">
            <v>SO</v>
          </cell>
          <cell r="H169" t="str">
            <v>RVL SO</v>
          </cell>
          <cell r="I169" t="str">
            <v>JNID/IL</v>
          </cell>
          <cell r="J169">
            <v>2.34E-08</v>
          </cell>
          <cell r="K169">
            <v>1.57E-07</v>
          </cell>
          <cell r="L169">
            <v>1.99E-07</v>
          </cell>
          <cell r="M169">
            <v>5.2E-07</v>
          </cell>
          <cell r="N169" t="str">
            <v>Gamma</v>
          </cell>
          <cell r="O169">
            <v>1.5</v>
          </cell>
          <cell r="P169">
            <v>7520832</v>
          </cell>
          <cell r="R169" t="str">
            <v>TDP SBY FTR≤1H</v>
          </cell>
          <cell r="S169">
            <v>2</v>
          </cell>
          <cell r="T169">
            <v>2</v>
          </cell>
          <cell r="U169" t="str">
            <v>Turbine-Driven Pump (TDP)</v>
          </cell>
          <cell r="V169" t="str">
            <v>TDP</v>
          </cell>
          <cell r="W169" t="str">
            <v>Standby</v>
          </cell>
          <cell r="X169" t="str">
            <v>FTR&lt;1H</v>
          </cell>
          <cell r="Y169">
            <v>54</v>
          </cell>
          <cell r="Z169" t="str">
            <v>13062 h</v>
          </cell>
          <cell r="AA169">
            <v>133</v>
          </cell>
          <cell r="AB169">
            <v>39</v>
          </cell>
          <cell r="AC169">
            <v>98</v>
          </cell>
          <cell r="AD169">
            <v>35</v>
          </cell>
          <cell r="AE169">
            <v>0.2932330827067669</v>
          </cell>
          <cell r="AF169">
            <v>0.35714285714285715</v>
          </cell>
        </row>
        <row r="170">
          <cell r="A170" t="str">
            <v>SEQ</v>
          </cell>
          <cell r="B170">
            <v>5</v>
          </cell>
          <cell r="C170">
            <v>9</v>
          </cell>
          <cell r="D170" t="str">
            <v>Sequencer (SEQ)</v>
          </cell>
          <cell r="E170" t="str">
            <v>SEQ</v>
          </cell>
          <cell r="F170" t="str">
            <v>-</v>
          </cell>
          <cell r="G170" t="str">
            <v>FTOP</v>
          </cell>
          <cell r="H170" t="str">
            <v>SEQ</v>
          </cell>
          <cell r="I170" t="str">
            <v>JNID/IL</v>
          </cell>
          <cell r="J170">
            <v>0.0005462169647216797</v>
          </cell>
          <cell r="K170">
            <v>0.0015984363853931427</v>
          </cell>
          <cell r="L170">
            <v>0.00176</v>
          </cell>
          <cell r="M170">
            <v>0.0035399049520492554</v>
          </cell>
          <cell r="N170" t="str">
            <v>Beta</v>
          </cell>
          <cell r="O170">
            <v>3.5</v>
          </cell>
          <cell r="P170">
            <v>1982.17</v>
          </cell>
          <cell r="R170" t="str">
            <v>TDP SBY FTR&gt;1H</v>
          </cell>
          <cell r="S170">
            <v>2</v>
          </cell>
          <cell r="T170">
            <v>2</v>
          </cell>
          <cell r="U170" t="str">
            <v>Turbine-Driven Pump (TDP)</v>
          </cell>
          <cell r="V170" t="str">
            <v>TDP</v>
          </cell>
          <cell r="W170" t="str">
            <v>Standby</v>
          </cell>
          <cell r="X170" t="str">
            <v>FTR&gt;1H</v>
          </cell>
          <cell r="Y170">
            <v>12</v>
          </cell>
          <cell r="Z170" t="str">
            <v>8028 h</v>
          </cell>
          <cell r="AA170">
            <v>133</v>
          </cell>
          <cell r="AB170">
            <v>12</v>
          </cell>
          <cell r="AC170">
            <v>98</v>
          </cell>
          <cell r="AD170">
            <v>12</v>
          </cell>
          <cell r="AE170">
            <v>0.09022556390977443</v>
          </cell>
          <cell r="AF170">
            <v>0.12244897959183673</v>
          </cell>
        </row>
        <row r="171">
          <cell r="A171" t="str">
            <v>SMP PG</v>
          </cell>
          <cell r="B171">
            <v>6</v>
          </cell>
          <cell r="C171">
            <v>3</v>
          </cell>
          <cell r="D171" t="str">
            <v>Sump Strainer (SMP)</v>
          </cell>
          <cell r="E171" t="str">
            <v>STR</v>
          </cell>
          <cell r="F171" t="str">
            <v>Sump</v>
          </cell>
          <cell r="G171" t="str">
            <v>PG</v>
          </cell>
          <cell r="H171" t="str">
            <v>SUMP PG</v>
          </cell>
          <cell r="I171" t="str">
            <v>JNID/IL</v>
          </cell>
          <cell r="J171">
            <v>2.11E-07</v>
          </cell>
          <cell r="K171">
            <v>4.78E-07</v>
          </cell>
          <cell r="L171">
            <v>5.08E-07</v>
          </cell>
          <cell r="M171">
            <v>9.09E-07</v>
          </cell>
          <cell r="N171" t="str">
            <v>Gamma</v>
          </cell>
          <cell r="O171">
            <v>5.5</v>
          </cell>
          <cell r="P171">
            <v>10825440</v>
          </cell>
          <cell r="R171" t="str">
            <v>TDP SBY FTS</v>
          </cell>
          <cell r="S171">
            <v>2</v>
          </cell>
          <cell r="T171">
            <v>2</v>
          </cell>
          <cell r="U171" t="str">
            <v>Turbine-Driven Pump (TDP)</v>
          </cell>
          <cell r="V171" t="str">
            <v>TDP</v>
          </cell>
          <cell r="W171" t="str">
            <v>Standby</v>
          </cell>
          <cell r="X171" t="str">
            <v>FTS</v>
          </cell>
          <cell r="Y171">
            <v>117</v>
          </cell>
          <cell r="Z171" t="str">
            <v>19760</v>
          </cell>
          <cell r="AA171">
            <v>133</v>
          </cell>
          <cell r="AB171">
            <v>64</v>
          </cell>
          <cell r="AC171">
            <v>98</v>
          </cell>
          <cell r="AD171">
            <v>52</v>
          </cell>
          <cell r="AE171">
            <v>0.48120300751879697</v>
          </cell>
          <cell r="AF171">
            <v>0.5306122448979592</v>
          </cell>
        </row>
        <row r="172">
          <cell r="A172" t="str">
            <v>SOV ELS</v>
          </cell>
          <cell r="B172">
            <v>1</v>
          </cell>
          <cell r="C172">
            <v>4</v>
          </cell>
          <cell r="D172" t="str">
            <v>Solenoid-Operated Valve (SOV)</v>
          </cell>
          <cell r="E172" t="str">
            <v>SOV</v>
          </cell>
          <cell r="F172" t="str">
            <v>-</v>
          </cell>
          <cell r="G172" t="str">
            <v>ELS</v>
          </cell>
          <cell r="H172" t="str">
            <v>SOV ELS</v>
          </cell>
          <cell r="I172" t="str">
            <v>JNID/IL</v>
          </cell>
          <cell r="J172">
            <v>1.27E-08</v>
          </cell>
          <cell r="K172">
            <v>3.18E-08</v>
          </cell>
          <cell r="L172">
            <v>3.43E-08</v>
          </cell>
          <cell r="M172">
            <v>6.44E-08</v>
          </cell>
          <cell r="N172" t="str">
            <v>Gamma</v>
          </cell>
          <cell r="O172">
            <v>4.5</v>
          </cell>
          <cell r="P172">
            <v>131304380</v>
          </cell>
          <cell r="R172" t="str">
            <v>TFM FTOP</v>
          </cell>
          <cell r="S172">
            <v>5</v>
          </cell>
          <cell r="T172">
            <v>8</v>
          </cell>
          <cell r="U172" t="str">
            <v>Transformer (TFM)</v>
          </cell>
          <cell r="V172" t="str">
            <v>TFM</v>
          </cell>
          <cell r="W172" t="str">
            <v>-</v>
          </cell>
          <cell r="X172" t="str">
            <v>FTOP</v>
          </cell>
          <cell r="Y172">
            <v>267</v>
          </cell>
          <cell r="Z172" t="str">
            <v>599615105 h</v>
          </cell>
          <cell r="AA172">
            <v>5262</v>
          </cell>
          <cell r="AB172">
            <v>190</v>
          </cell>
          <cell r="AC172">
            <v>103</v>
          </cell>
          <cell r="AD172">
            <v>82</v>
          </cell>
          <cell r="AE172">
            <v>0.03610794374762448</v>
          </cell>
          <cell r="AF172">
            <v>0.7961165048543689</v>
          </cell>
        </row>
        <row r="173">
          <cell r="A173" t="str">
            <v>SOV ELS-Calc</v>
          </cell>
          <cell r="B173">
            <v>1</v>
          </cell>
          <cell r="C173">
            <v>4</v>
          </cell>
          <cell r="D173" t="str">
            <v>Solenoid-Operated Valve (SOV)</v>
          </cell>
          <cell r="E173" t="str">
            <v>SOV</v>
          </cell>
          <cell r="F173" t="str">
            <v>-</v>
          </cell>
          <cell r="G173" t="str">
            <v>ELL</v>
          </cell>
          <cell r="H173" t="str">
            <v>SOV ELS-Calc</v>
          </cell>
          <cell r="I173" t="str">
            <v>JNID/IL</v>
          </cell>
          <cell r="J173">
            <v>2.56989810530827E-13</v>
          </cell>
          <cell r="K173">
            <v>5.85292857753105E-10</v>
          </cell>
          <cell r="L173">
            <v>2.4010000000000003E-09</v>
          </cell>
          <cell r="M173">
            <v>1.09833754980778E-08</v>
          </cell>
          <cell r="N173" t="str">
            <v>Gamma</v>
          </cell>
          <cell r="O173">
            <v>0.3</v>
          </cell>
          <cell r="P173">
            <v>124947938.35901706</v>
          </cell>
          <cell r="R173" t="str">
            <v>TNK GAS ELS</v>
          </cell>
          <cell r="S173">
            <v>10</v>
          </cell>
          <cell r="T173">
            <v>5</v>
          </cell>
          <cell r="U173" t="str">
            <v>Tank (TNK)</v>
          </cell>
          <cell r="V173" t="str">
            <v>TNK</v>
          </cell>
          <cell r="W173" t="str">
            <v>Gas</v>
          </cell>
          <cell r="X173" t="str">
            <v>ELS</v>
          </cell>
          <cell r="Y173">
            <v>2</v>
          </cell>
          <cell r="Z173" t="str">
            <v>3646464 h</v>
          </cell>
          <cell r="AA173">
            <v>32</v>
          </cell>
          <cell r="AB173">
            <v>2</v>
          </cell>
          <cell r="AC173">
            <v>7</v>
          </cell>
          <cell r="AD173">
            <v>1</v>
          </cell>
          <cell r="AE173">
            <v>0.0625</v>
          </cell>
          <cell r="AF173">
            <v>0.14285714285714285</v>
          </cell>
        </row>
        <row r="174">
          <cell r="A174" t="str">
            <v>SOV FC</v>
          </cell>
          <cell r="B174">
            <v>1</v>
          </cell>
          <cell r="C174">
            <v>4</v>
          </cell>
          <cell r="D174" t="str">
            <v>Solenoid-Operated Valve (SOV)</v>
          </cell>
          <cell r="E174" t="str">
            <v>SOV</v>
          </cell>
          <cell r="F174" t="str">
            <v>-</v>
          </cell>
          <cell r="G174" t="str">
            <v>FC</v>
          </cell>
          <cell r="H174" t="str">
            <v>SOV FC</v>
          </cell>
          <cell r="I174" t="str">
            <v>JNID/IL</v>
          </cell>
          <cell r="J174">
            <v>3.75E-07</v>
          </cell>
          <cell r="K174">
            <v>4.66E-07</v>
          </cell>
          <cell r="L174">
            <v>4.68E-07</v>
          </cell>
          <cell r="M174">
            <v>5.71E-07</v>
          </cell>
          <cell r="N174" t="str">
            <v>Gamma</v>
          </cell>
          <cell r="O174">
            <v>61.5</v>
          </cell>
          <cell r="P174">
            <v>131304380</v>
          </cell>
          <cell r="R174" t="str">
            <v>TNK PRES ELS</v>
          </cell>
          <cell r="S174">
            <v>10</v>
          </cell>
          <cell r="T174">
            <v>5</v>
          </cell>
          <cell r="U174" t="str">
            <v>Tank (TNK)</v>
          </cell>
          <cell r="V174" t="str">
            <v>TNK</v>
          </cell>
          <cell r="W174" t="str">
            <v>Liquid, Pressurized</v>
          </cell>
          <cell r="X174" t="str">
            <v>ELS</v>
          </cell>
          <cell r="Y174">
            <v>6</v>
          </cell>
          <cell r="Z174" t="str">
            <v>19941600 h</v>
          </cell>
          <cell r="AA174">
            <v>175</v>
          </cell>
          <cell r="AB174">
            <v>5</v>
          </cell>
          <cell r="AC174">
            <v>49</v>
          </cell>
          <cell r="AD174">
            <v>4</v>
          </cell>
          <cell r="AE174">
            <v>0.02857142857142857</v>
          </cell>
          <cell r="AF174">
            <v>0.08163265306122448</v>
          </cell>
        </row>
        <row r="175">
          <cell r="A175" t="str">
            <v>SOV FTOC</v>
          </cell>
          <cell r="B175">
            <v>1</v>
          </cell>
          <cell r="C175">
            <v>4</v>
          </cell>
          <cell r="D175" t="str">
            <v>Solenoid-Operated Valve (SOV)</v>
          </cell>
          <cell r="E175" t="str">
            <v>SOV</v>
          </cell>
          <cell r="F175" t="str">
            <v>-</v>
          </cell>
          <cell r="G175" t="str">
            <v>FTO/C</v>
          </cell>
          <cell r="H175" t="str">
            <v>SOV FTOC</v>
          </cell>
          <cell r="I175" t="str">
            <v>JNID/IL</v>
          </cell>
          <cell r="J175">
            <v>0.000859</v>
          </cell>
          <cell r="K175">
            <v>0.00118</v>
          </cell>
          <cell r="L175">
            <v>0.00119</v>
          </cell>
          <cell r="M175">
            <v>0.00156</v>
          </cell>
          <cell r="N175" t="str">
            <v>Beta</v>
          </cell>
          <cell r="O175">
            <v>30.5</v>
          </cell>
          <cell r="P175">
            <v>25620.77</v>
          </cell>
          <cell r="R175" t="str">
            <v>TNK UNPR ELS</v>
          </cell>
          <cell r="S175">
            <v>10</v>
          </cell>
          <cell r="T175">
            <v>5</v>
          </cell>
          <cell r="U175" t="str">
            <v>Tank (TNK)</v>
          </cell>
          <cell r="V175" t="str">
            <v>TNK</v>
          </cell>
          <cell r="W175" t="str">
            <v>Liquid, Unpressurized</v>
          </cell>
          <cell r="X175" t="str">
            <v>ELS</v>
          </cell>
          <cell r="Y175">
            <v>6</v>
          </cell>
          <cell r="Z175" t="str">
            <v>24955440 h</v>
          </cell>
          <cell r="AA175">
            <v>219</v>
          </cell>
          <cell r="AB175">
            <v>6</v>
          </cell>
          <cell r="AC175">
            <v>73</v>
          </cell>
          <cell r="AD175">
            <v>6</v>
          </cell>
          <cell r="AE175">
            <v>0.0273972602739726</v>
          </cell>
          <cell r="AF175">
            <v>0.0821917808219178</v>
          </cell>
        </row>
        <row r="176">
          <cell r="A176" t="str">
            <v>SOV ILS</v>
          </cell>
          <cell r="B176">
            <v>1</v>
          </cell>
          <cell r="C176">
            <v>4</v>
          </cell>
          <cell r="D176" t="str">
            <v>Solenoid-Operated Valve (SOV)</v>
          </cell>
          <cell r="E176" t="str">
            <v>SOV</v>
          </cell>
          <cell r="F176" t="str">
            <v>-</v>
          </cell>
          <cell r="G176" t="str">
            <v>ILS</v>
          </cell>
          <cell r="H176" t="str">
            <v>SOV ILS</v>
          </cell>
          <cell r="I176" t="str">
            <v>JNID/IL</v>
          </cell>
          <cell r="J176">
            <v>1.23E-07</v>
          </cell>
          <cell r="K176">
            <v>1.76E-07</v>
          </cell>
          <cell r="L176">
            <v>1.79E-07</v>
          </cell>
          <cell r="M176">
            <v>2.44E-07</v>
          </cell>
          <cell r="N176" t="str">
            <v>Gamma</v>
          </cell>
          <cell r="O176">
            <v>23.5</v>
          </cell>
          <cell r="P176">
            <v>131304380</v>
          </cell>
          <cell r="R176" t="str">
            <v>TRK PG</v>
          </cell>
          <cell r="S176">
            <v>6</v>
          </cell>
          <cell r="T176">
            <v>5</v>
          </cell>
          <cell r="U176" t="str">
            <v>Trash Rack (TRK)</v>
          </cell>
          <cell r="V176" t="str">
            <v>STR</v>
          </cell>
          <cell r="W176" t="str">
            <v>TRK</v>
          </cell>
          <cell r="X176" t="str">
            <v>PG</v>
          </cell>
          <cell r="Y176">
            <v>4</v>
          </cell>
          <cell r="Z176" t="str">
            <v>1139520 h</v>
          </cell>
          <cell r="AA176">
            <v>10</v>
          </cell>
          <cell r="AB176">
            <v>3</v>
          </cell>
          <cell r="AC176">
            <v>5</v>
          </cell>
          <cell r="AD176">
            <v>2</v>
          </cell>
          <cell r="AE176">
            <v>0.3</v>
          </cell>
          <cell r="AF176">
            <v>0.4</v>
          </cell>
        </row>
        <row r="177">
          <cell r="A177" t="str">
            <v>SOV ILS-Calc</v>
          </cell>
          <cell r="B177">
            <v>1</v>
          </cell>
          <cell r="C177">
            <v>4</v>
          </cell>
          <cell r="D177" t="str">
            <v>Solenoid-Operated Valve (SOV)</v>
          </cell>
          <cell r="E177" t="str">
            <v>SOV</v>
          </cell>
          <cell r="F177" t="str">
            <v>-</v>
          </cell>
          <cell r="G177" t="str">
            <v>ILL</v>
          </cell>
          <cell r="H177" t="str">
            <v>SOV ILS-Calc</v>
          </cell>
          <cell r="I177" t="str">
            <v>JNID/IL</v>
          </cell>
          <cell r="J177">
            <v>3.83183474260875E-13</v>
          </cell>
          <cell r="K177">
            <v>8.7269822188926E-10</v>
          </cell>
          <cell r="L177">
            <v>3.58E-09</v>
          </cell>
          <cell r="M177">
            <v>1.63767114881793E-08</v>
          </cell>
          <cell r="N177" t="str">
            <v>Gamma</v>
          </cell>
          <cell r="O177">
            <v>0.3</v>
          </cell>
          <cell r="P177">
            <v>83798882.68156424</v>
          </cell>
          <cell r="R177" t="str">
            <v>TSA BYP</v>
          </cell>
          <cell r="S177">
            <v>6</v>
          </cell>
          <cell r="T177">
            <v>4</v>
          </cell>
          <cell r="U177" t="str">
            <v>Traveling Screen Assembly (TSA)</v>
          </cell>
          <cell r="V177" t="str">
            <v>STR</v>
          </cell>
          <cell r="W177" t="str">
            <v>TSA</v>
          </cell>
          <cell r="X177" t="str">
            <v>BYP</v>
          </cell>
          <cell r="Y177">
            <v>7</v>
          </cell>
          <cell r="Z177" t="str">
            <v>23929916 h</v>
          </cell>
          <cell r="AA177">
            <v>210</v>
          </cell>
          <cell r="AB177">
            <v>5</v>
          </cell>
          <cell r="AC177">
            <v>48</v>
          </cell>
          <cell r="AD177">
            <v>3</v>
          </cell>
          <cell r="AE177">
            <v>0.023809523809523808</v>
          </cell>
          <cell r="AF177">
            <v>0.0625</v>
          </cell>
        </row>
        <row r="178">
          <cell r="A178" t="str">
            <v>SOV SOP</v>
          </cell>
          <cell r="B178">
            <v>1</v>
          </cell>
          <cell r="C178">
            <v>4</v>
          </cell>
          <cell r="D178" t="str">
            <v>Solenoid-Operated Valve (SOV)</v>
          </cell>
          <cell r="E178" t="str">
            <v>SOV</v>
          </cell>
          <cell r="F178" t="str">
            <v>-</v>
          </cell>
          <cell r="G178" t="str">
            <v>SOP</v>
          </cell>
          <cell r="H178" t="str">
            <v>SOV SOP</v>
          </cell>
          <cell r="I178" t="str">
            <v>JNID/IL</v>
          </cell>
          <cell r="J178">
            <v>1.27E-08</v>
          </cell>
          <cell r="K178">
            <v>3.18E-08</v>
          </cell>
          <cell r="L178">
            <v>3.43E-08</v>
          </cell>
          <cell r="M178">
            <v>6.44E-08</v>
          </cell>
          <cell r="N178" t="str">
            <v>Gamma</v>
          </cell>
          <cell r="O178">
            <v>4.5</v>
          </cell>
          <cell r="P178">
            <v>131304380</v>
          </cell>
          <cell r="R178" t="str">
            <v>TSA FTOP</v>
          </cell>
          <cell r="S178">
            <v>6</v>
          </cell>
          <cell r="T178">
            <v>4</v>
          </cell>
          <cell r="U178" t="str">
            <v>Traveling Screen Assembly (TSA)</v>
          </cell>
          <cell r="V178" t="str">
            <v>STR</v>
          </cell>
          <cell r="W178" t="str">
            <v>TSA</v>
          </cell>
          <cell r="X178" t="str">
            <v>FTOP</v>
          </cell>
          <cell r="Y178">
            <v>85</v>
          </cell>
          <cell r="Z178" t="str">
            <v>23929916 h</v>
          </cell>
          <cell r="AA178">
            <v>210</v>
          </cell>
          <cell r="AB178">
            <v>57</v>
          </cell>
          <cell r="AC178">
            <v>48</v>
          </cell>
          <cell r="AD178">
            <v>28</v>
          </cell>
          <cell r="AE178">
            <v>0.2714285714285714</v>
          </cell>
          <cell r="AF178">
            <v>0.5833333333333334</v>
          </cell>
        </row>
        <row r="179">
          <cell r="A179" t="str">
            <v>SRV ELS</v>
          </cell>
          <cell r="B179">
            <v>4</v>
          </cell>
          <cell r="C179">
            <v>1</v>
          </cell>
          <cell r="D179" t="str">
            <v>Safety Relief Valve (SRV)</v>
          </cell>
          <cell r="E179" t="str">
            <v>SRV</v>
          </cell>
          <cell r="F179" t="str">
            <v>-</v>
          </cell>
          <cell r="G179" t="str">
            <v>ELS</v>
          </cell>
          <cell r="H179" t="str">
            <v>SRV ELS</v>
          </cell>
          <cell r="I179" t="str">
            <v>JNID/IL</v>
          </cell>
          <cell r="J179">
            <v>2.81E-09</v>
          </cell>
          <cell r="K179">
            <v>1.89E-08</v>
          </cell>
          <cell r="L179">
            <v>2.4E-08</v>
          </cell>
          <cell r="M179">
            <v>6.25E-08</v>
          </cell>
          <cell r="N179" t="str">
            <v>Gamma</v>
          </cell>
          <cell r="O179">
            <v>1.5</v>
          </cell>
          <cell r="P179">
            <v>62541477</v>
          </cell>
          <cell r="R179" t="str">
            <v>TSA PG</v>
          </cell>
          <cell r="S179">
            <v>6</v>
          </cell>
          <cell r="T179">
            <v>4</v>
          </cell>
          <cell r="U179" t="str">
            <v>Traveling Screen Assembly (TSA)</v>
          </cell>
          <cell r="V179" t="str">
            <v>STR</v>
          </cell>
          <cell r="W179" t="str">
            <v>TSA</v>
          </cell>
          <cell r="X179" t="str">
            <v>PG</v>
          </cell>
          <cell r="Y179">
            <v>64</v>
          </cell>
          <cell r="Z179" t="str">
            <v>23929916 h</v>
          </cell>
          <cell r="AA179">
            <v>210</v>
          </cell>
          <cell r="AB179">
            <v>47</v>
          </cell>
          <cell r="AC179">
            <v>48</v>
          </cell>
          <cell r="AD179">
            <v>23</v>
          </cell>
          <cell r="AE179">
            <v>0.22380952380952382</v>
          </cell>
          <cell r="AF179">
            <v>0.4791666666666667</v>
          </cell>
        </row>
        <row r="180">
          <cell r="A180" t="str">
            <v>SRV ELS-Calc</v>
          </cell>
          <cell r="B180">
            <v>4</v>
          </cell>
          <cell r="C180">
            <v>1</v>
          </cell>
          <cell r="D180" t="str">
            <v>Safety Relief Valve (SRV)</v>
          </cell>
          <cell r="E180" t="str">
            <v>SRV</v>
          </cell>
          <cell r="F180" t="str">
            <v>-</v>
          </cell>
          <cell r="G180" t="str">
            <v>ELL</v>
          </cell>
          <cell r="H180" t="str">
            <v>SRV ELS-Calc</v>
          </cell>
          <cell r="I180" t="str">
            <v>JNID/IL</v>
          </cell>
          <cell r="J180">
            <v>1.79817943228567E-13</v>
          </cell>
          <cell r="K180">
            <v>4.09534361110044E-10</v>
          </cell>
          <cell r="L180">
            <v>1.6800000000000002E-09</v>
          </cell>
          <cell r="M180">
            <v>7.68516069836346E-09</v>
          </cell>
          <cell r="N180" t="str">
            <v>Gamma</v>
          </cell>
          <cell r="O180">
            <v>0.3</v>
          </cell>
          <cell r="P180">
            <v>178571428.57142854</v>
          </cell>
          <cell r="R180" t="str">
            <v>VBV FTC</v>
          </cell>
          <cell r="S180">
            <v>1</v>
          </cell>
          <cell r="T180">
            <v>6</v>
          </cell>
          <cell r="U180" t="str">
            <v>Vacuum Breaker Valve (VBV)</v>
          </cell>
          <cell r="V180" t="str">
            <v>VBV</v>
          </cell>
          <cell r="W180" t="str">
            <v>-</v>
          </cell>
          <cell r="X180" t="str">
            <v>FTC</v>
          </cell>
          <cell r="Y180">
            <v>6</v>
          </cell>
          <cell r="Z180" t="str">
            <v>20108</v>
          </cell>
          <cell r="AA180">
            <v>167</v>
          </cell>
          <cell r="AB180">
            <v>6</v>
          </cell>
          <cell r="AC180">
            <v>17</v>
          </cell>
          <cell r="AD180">
            <v>4</v>
          </cell>
          <cell r="AE180">
            <v>0.03592814371257485</v>
          </cell>
          <cell r="AF180">
            <v>0.23529411764705882</v>
          </cell>
        </row>
        <row r="181">
          <cell r="A181" t="str">
            <v>SRV FC</v>
          </cell>
          <cell r="B181">
            <v>4</v>
          </cell>
          <cell r="C181">
            <v>1</v>
          </cell>
          <cell r="D181" t="str">
            <v>Safety Relief Valve (SRV)</v>
          </cell>
          <cell r="E181" t="str">
            <v>SRV</v>
          </cell>
          <cell r="F181" t="str">
            <v>-</v>
          </cell>
          <cell r="G181" t="str">
            <v>FC</v>
          </cell>
          <cell r="H181" t="str">
            <v>SRV FC</v>
          </cell>
          <cell r="I181" t="str">
            <v>JNID/IL</v>
          </cell>
          <cell r="J181">
            <v>3.14E-11</v>
          </cell>
          <cell r="K181">
            <v>3.64E-09</v>
          </cell>
          <cell r="L181">
            <v>7.99E-09</v>
          </cell>
          <cell r="M181">
            <v>3.07E-08</v>
          </cell>
          <cell r="N181" t="str">
            <v>Gamma</v>
          </cell>
          <cell r="O181">
            <v>0.5</v>
          </cell>
          <cell r="P181">
            <v>62541477</v>
          </cell>
          <cell r="R181" t="str">
            <v>VBV FTO</v>
          </cell>
          <cell r="S181">
            <v>1</v>
          </cell>
          <cell r="T181">
            <v>6</v>
          </cell>
          <cell r="U181" t="str">
            <v>Vacuum Breaker Valve (VBV)</v>
          </cell>
          <cell r="V181" t="str">
            <v>VBV</v>
          </cell>
          <cell r="W181" t="str">
            <v>-</v>
          </cell>
          <cell r="X181" t="str">
            <v>FTO</v>
          </cell>
          <cell r="Y181">
            <v>4</v>
          </cell>
          <cell r="Z181" t="str">
            <v>20108</v>
          </cell>
          <cell r="AA181">
            <v>167</v>
          </cell>
          <cell r="AB181">
            <v>4</v>
          </cell>
          <cell r="AC181">
            <v>17</v>
          </cell>
          <cell r="AD181">
            <v>4</v>
          </cell>
          <cell r="AE181">
            <v>0.023952095808383235</v>
          </cell>
          <cell r="AF181">
            <v>0.23529411764705882</v>
          </cell>
        </row>
        <row r="182">
          <cell r="A182" t="str">
            <v>SRV FTC</v>
          </cell>
          <cell r="B182">
            <v>4</v>
          </cell>
          <cell r="C182">
            <v>1</v>
          </cell>
          <cell r="D182" t="str">
            <v>Safety Relief Valve (SRV)</v>
          </cell>
          <cell r="E182" t="str">
            <v>SRV</v>
          </cell>
          <cell r="F182" t="str">
            <v>-</v>
          </cell>
          <cell r="G182" t="str">
            <v>FTC</v>
          </cell>
          <cell r="H182" t="str">
            <v>SRV FTC</v>
          </cell>
          <cell r="I182" t="str">
            <v>EB/PL/KS</v>
          </cell>
          <cell r="J182">
            <v>3.555E-05</v>
          </cell>
          <cell r="K182">
            <v>0.0005738</v>
          </cell>
          <cell r="L182">
            <v>0.0008558</v>
          </cell>
          <cell r="M182">
            <v>0.002638</v>
          </cell>
          <cell r="N182" t="str">
            <v>Beta</v>
          </cell>
          <cell r="O182">
            <v>0.922</v>
          </cell>
          <cell r="P182">
            <v>1076</v>
          </cell>
          <cell r="R182" t="str">
            <v>VBV ILS</v>
          </cell>
          <cell r="S182">
            <v>1</v>
          </cell>
          <cell r="T182">
            <v>6</v>
          </cell>
          <cell r="U182" t="str">
            <v>Vacuum Breaker Valve (VBV)</v>
          </cell>
          <cell r="V182" t="str">
            <v>VBV</v>
          </cell>
          <cell r="W182" t="str">
            <v>-</v>
          </cell>
          <cell r="X182" t="str">
            <v>ILS</v>
          </cell>
          <cell r="Y182">
            <v>15</v>
          </cell>
          <cell r="Z182" t="str">
            <v>37300280 h</v>
          </cell>
          <cell r="AA182">
            <v>336</v>
          </cell>
          <cell r="AB182">
            <v>15</v>
          </cell>
          <cell r="AC182">
            <v>30</v>
          </cell>
          <cell r="AD182">
            <v>3</v>
          </cell>
          <cell r="AE182">
            <v>0.044642857142857144</v>
          </cell>
          <cell r="AF182">
            <v>0.1</v>
          </cell>
        </row>
        <row r="183">
          <cell r="A183" t="str">
            <v>SRV FTO</v>
          </cell>
          <cell r="B183">
            <v>4</v>
          </cell>
          <cell r="C183">
            <v>1</v>
          </cell>
          <cell r="D183" t="str">
            <v>Safety Relief Valve (SRV)</v>
          </cell>
          <cell r="E183" t="str">
            <v>SRV</v>
          </cell>
          <cell r="F183" t="str">
            <v>-</v>
          </cell>
          <cell r="G183" t="str">
            <v>FTO</v>
          </cell>
          <cell r="H183" t="str">
            <v>SRV FTO</v>
          </cell>
          <cell r="I183" t="str">
            <v>JNID/IL</v>
          </cell>
          <cell r="J183">
            <v>0.00185</v>
          </cell>
          <cell r="K183">
            <v>0.00273</v>
          </cell>
          <cell r="L183">
            <v>0.00277</v>
          </cell>
          <cell r="M183">
            <v>0.00385</v>
          </cell>
          <cell r="N183" t="str">
            <v>Beta</v>
          </cell>
          <cell r="O183">
            <v>20.5</v>
          </cell>
          <cell r="P183">
            <v>7376.39</v>
          </cell>
          <cell r="R183" t="str">
            <v>XVM ELS</v>
          </cell>
          <cell r="S183">
            <v>1</v>
          </cell>
          <cell r="T183">
            <v>10</v>
          </cell>
          <cell r="U183" t="str">
            <v>Manual Valve (XVM)</v>
          </cell>
          <cell r="V183" t="str">
            <v>XVM</v>
          </cell>
          <cell r="W183" t="str">
            <v>-</v>
          </cell>
          <cell r="X183" t="str">
            <v>ELS</v>
          </cell>
          <cell r="Y183">
            <v>26</v>
          </cell>
          <cell r="Z183" t="str">
            <v>100961448 h</v>
          </cell>
          <cell r="AA183">
            <v>886</v>
          </cell>
          <cell r="AB183">
            <v>25</v>
          </cell>
          <cell r="AC183">
            <v>76</v>
          </cell>
          <cell r="AD183">
            <v>19</v>
          </cell>
          <cell r="AE183">
            <v>0.028216704288939052</v>
          </cell>
          <cell r="AF183">
            <v>0.25</v>
          </cell>
        </row>
        <row r="184">
          <cell r="A184" t="str">
            <v>SRV ILS</v>
          </cell>
          <cell r="B184">
            <v>4</v>
          </cell>
          <cell r="C184">
            <v>1</v>
          </cell>
          <cell r="D184" t="str">
            <v>Safety Relief Valve (SRV)</v>
          </cell>
          <cell r="E184" t="str">
            <v>SRV</v>
          </cell>
          <cell r="F184" t="str">
            <v>-</v>
          </cell>
          <cell r="G184" t="str">
            <v>ILS</v>
          </cell>
          <cell r="H184" t="str">
            <v>SRV ILS</v>
          </cell>
          <cell r="I184" t="str">
            <v>EB/PL/KS</v>
          </cell>
          <cell r="J184">
            <v>1.158E-08</v>
          </cell>
          <cell r="K184">
            <v>2.607E-07</v>
          </cell>
          <cell r="L184">
            <v>4.147E-07</v>
          </cell>
          <cell r="M184">
            <v>1.342E-06</v>
          </cell>
          <cell r="N184" t="str">
            <v>Gamma</v>
          </cell>
          <cell r="O184">
            <v>0.8052</v>
          </cell>
          <cell r="P184">
            <v>1942000</v>
          </cell>
          <cell r="R184" t="str">
            <v>XVM FTO/C</v>
          </cell>
          <cell r="S184">
            <v>1</v>
          </cell>
          <cell r="T184">
            <v>10</v>
          </cell>
          <cell r="U184" t="str">
            <v>Manual Valve (XVM)</v>
          </cell>
          <cell r="V184" t="str">
            <v>XVM</v>
          </cell>
          <cell r="W184" t="str">
            <v>-</v>
          </cell>
          <cell r="X184" t="str">
            <v>FTO/C</v>
          </cell>
          <cell r="Y184">
            <v>0</v>
          </cell>
          <cell r="Z184" t="str">
            <v>2605</v>
          </cell>
          <cell r="AA184">
            <v>76</v>
          </cell>
          <cell r="AB184">
            <v>0</v>
          </cell>
          <cell r="AC184">
            <v>10</v>
          </cell>
          <cell r="AD184">
            <v>0</v>
          </cell>
          <cell r="AE184">
            <v>0</v>
          </cell>
          <cell r="AF184">
            <v>0</v>
          </cell>
        </row>
        <row r="185">
          <cell r="A185" t="str">
            <v>SRV ILS-Calc</v>
          </cell>
          <cell r="B185">
            <v>4</v>
          </cell>
          <cell r="C185">
            <v>1</v>
          </cell>
          <cell r="D185" t="str">
            <v>Safety Relief Valve (SRV)</v>
          </cell>
          <cell r="E185" t="str">
            <v>SRV</v>
          </cell>
          <cell r="F185" t="str">
            <v>-</v>
          </cell>
          <cell r="G185" t="str">
            <v>ILL</v>
          </cell>
          <cell r="H185" t="str">
            <v>SRV ILS-Calc</v>
          </cell>
          <cell r="I185" t="str">
            <v>EB/PL/KS</v>
          </cell>
          <cell r="J185">
            <v>8.87744060201033E-13</v>
          </cell>
          <cell r="K185">
            <v>2.0218321375278E-09</v>
          </cell>
          <cell r="L185">
            <v>8.294E-09</v>
          </cell>
          <cell r="M185">
            <v>3.79409064477539E-08</v>
          </cell>
          <cell r="N185" t="str">
            <v>Gamma</v>
          </cell>
          <cell r="O185">
            <v>0.3</v>
          </cell>
          <cell r="P185">
            <v>36170725.82589824</v>
          </cell>
          <cell r="R185" t="str">
            <v>XVM ILS</v>
          </cell>
          <cell r="S185">
            <v>1</v>
          </cell>
          <cell r="T185">
            <v>10</v>
          </cell>
          <cell r="U185" t="str">
            <v>Manual Valve (XVM)</v>
          </cell>
          <cell r="V185" t="str">
            <v>XVM</v>
          </cell>
          <cell r="W185" t="str">
            <v>-</v>
          </cell>
          <cell r="X185" t="str">
            <v>ILS</v>
          </cell>
          <cell r="Y185">
            <v>13</v>
          </cell>
          <cell r="Z185" t="str">
            <v>100961448 h</v>
          </cell>
          <cell r="AA185">
            <v>886</v>
          </cell>
          <cell r="AB185">
            <v>13</v>
          </cell>
          <cell r="AC185">
            <v>76</v>
          </cell>
          <cell r="AD185">
            <v>12</v>
          </cell>
          <cell r="AE185">
            <v>0.014672686230248307</v>
          </cell>
          <cell r="AF185">
            <v>0.15789473684210525</v>
          </cell>
        </row>
        <row r="186">
          <cell r="A186" t="str">
            <v>SRV SOP</v>
          </cell>
          <cell r="B186">
            <v>4</v>
          </cell>
          <cell r="C186">
            <v>1</v>
          </cell>
          <cell r="D186" t="str">
            <v>Safety Relief Valve (SRV)</v>
          </cell>
          <cell r="E186" t="str">
            <v>SRV</v>
          </cell>
          <cell r="F186" t="str">
            <v>-</v>
          </cell>
          <cell r="G186" t="str">
            <v>SOP</v>
          </cell>
          <cell r="H186" t="str">
            <v>SRV SOP</v>
          </cell>
          <cell r="I186" t="str">
            <v>EB/PL/KS</v>
          </cell>
          <cell r="J186">
            <v>4.805E-10</v>
          </cell>
          <cell r="K186">
            <v>9.846E-08</v>
          </cell>
          <cell r="L186">
            <v>2.431E-07</v>
          </cell>
          <cell r="M186">
            <v>9.751E-07</v>
          </cell>
          <cell r="N186" t="str">
            <v>Gamma</v>
          </cell>
          <cell r="O186">
            <v>0.4426</v>
          </cell>
          <cell r="P186">
            <v>1821000</v>
          </cell>
          <cell r="R186" t="str">
            <v>XVM SOP</v>
          </cell>
          <cell r="S186">
            <v>1</v>
          </cell>
          <cell r="T186">
            <v>10</v>
          </cell>
          <cell r="U186" t="str">
            <v>Manual Valve (XVM)</v>
          </cell>
          <cell r="V186" t="str">
            <v>XVM</v>
          </cell>
          <cell r="W186" t="str">
            <v>-</v>
          </cell>
          <cell r="X186" t="str">
            <v>SOP</v>
          </cell>
          <cell r="Y186">
            <v>8</v>
          </cell>
          <cell r="Z186" t="str">
            <v>100961448 h</v>
          </cell>
          <cell r="AA186">
            <v>886</v>
          </cell>
          <cell r="AB186">
            <v>8</v>
          </cell>
          <cell r="AC186">
            <v>76</v>
          </cell>
          <cell r="AD186">
            <v>8</v>
          </cell>
          <cell r="AE186">
            <v>0.009029345372460496</v>
          </cell>
          <cell r="AF186">
            <v>0.10526315789473684</v>
          </cell>
        </row>
        <row r="187">
          <cell r="A187" t="str">
            <v>SVV ELS</v>
          </cell>
          <cell r="B187">
            <v>4</v>
          </cell>
          <cell r="C187">
            <v>2</v>
          </cell>
          <cell r="D187" t="str">
            <v>Safety Valve (SVV)</v>
          </cell>
          <cell r="E187" t="str">
            <v>SVV</v>
          </cell>
          <cell r="F187" t="str">
            <v>-</v>
          </cell>
          <cell r="G187" t="str">
            <v>ELS</v>
          </cell>
          <cell r="H187" t="str">
            <v>SVV ELS</v>
          </cell>
          <cell r="I187" t="str">
            <v>JNID/IL</v>
          </cell>
          <cell r="J187">
            <v>1.03E-08</v>
          </cell>
          <cell r="K187">
            <v>2.59E-08</v>
          </cell>
          <cell r="L187">
            <v>2.79E-08</v>
          </cell>
          <cell r="M187">
            <v>5.24E-08</v>
          </cell>
          <cell r="N187" t="str">
            <v>Gamma</v>
          </cell>
          <cell r="O187">
            <v>4.5</v>
          </cell>
          <cell r="P187">
            <v>161355977</v>
          </cell>
        </row>
        <row r="188">
          <cell r="A188" t="str">
            <v>SVV ELS-Calc</v>
          </cell>
          <cell r="B188">
            <v>4</v>
          </cell>
          <cell r="C188">
            <v>2</v>
          </cell>
          <cell r="D188" t="str">
            <v>Safety Valve (SVV)</v>
          </cell>
          <cell r="E188" t="str">
            <v>SVV</v>
          </cell>
          <cell r="F188" t="str">
            <v>-</v>
          </cell>
          <cell r="G188" t="str">
            <v>ELL</v>
          </cell>
          <cell r="H188" t="str">
            <v>SVV ELS-Calc</v>
          </cell>
          <cell r="I188" t="str">
            <v>JNID/IL</v>
          </cell>
          <cell r="J188">
            <v>2.09038359003209E-13</v>
          </cell>
          <cell r="K188">
            <v>4.76083694790426E-10</v>
          </cell>
          <cell r="L188">
            <v>1.953E-09</v>
          </cell>
          <cell r="M188">
            <v>8.93399931184752E-09</v>
          </cell>
          <cell r="N188" t="str">
            <v>Gamma</v>
          </cell>
          <cell r="O188">
            <v>0.3</v>
          </cell>
          <cell r="P188">
            <v>153609831.02918586</v>
          </cell>
        </row>
        <row r="189">
          <cell r="A189" t="str">
            <v>SVV FTC</v>
          </cell>
          <cell r="B189">
            <v>4</v>
          </cell>
          <cell r="C189">
            <v>2</v>
          </cell>
          <cell r="D189" t="str">
            <v>Safety Valve (SVV)</v>
          </cell>
          <cell r="E189" t="str">
            <v>SVV</v>
          </cell>
          <cell r="F189" t="str">
            <v>-</v>
          </cell>
          <cell r="G189" t="str">
            <v>FTC</v>
          </cell>
          <cell r="H189" t="str">
            <v>SVV FTC</v>
          </cell>
          <cell r="I189" t="str">
            <v>JNID/IL</v>
          </cell>
          <cell r="J189">
            <v>6.26E-05</v>
          </cell>
          <cell r="K189">
            <v>0.000183</v>
          </cell>
          <cell r="L189">
            <v>0.000202</v>
          </cell>
          <cell r="M189">
            <v>0.000406</v>
          </cell>
          <cell r="N189" t="str">
            <v>Beta</v>
          </cell>
          <cell r="O189">
            <v>3.5</v>
          </cell>
          <cell r="P189">
            <v>17317.83</v>
          </cell>
        </row>
        <row r="190">
          <cell r="A190" t="str">
            <v>SVV MSS FTC</v>
          </cell>
          <cell r="B190">
            <v>4</v>
          </cell>
          <cell r="C190">
            <v>2</v>
          </cell>
          <cell r="D190" t="str">
            <v>Safety Valve (SVV)</v>
          </cell>
          <cell r="E190" t="str">
            <v>SVV</v>
          </cell>
          <cell r="F190" t="str">
            <v>PWR MSS</v>
          </cell>
          <cell r="G190" t="str">
            <v>FTC</v>
          </cell>
          <cell r="H190" t="str">
            <v>SVV FTC PWR MSS</v>
          </cell>
          <cell r="I190" t="str">
            <v>JNID/IL</v>
          </cell>
          <cell r="J190">
            <v>3.87E-05</v>
          </cell>
          <cell r="K190">
            <v>0.000147</v>
          </cell>
          <cell r="L190">
            <v>0.000169</v>
          </cell>
          <cell r="M190">
            <v>0.000374</v>
          </cell>
          <cell r="N190" t="str">
            <v>Beta</v>
          </cell>
          <cell r="O190">
            <v>2.5</v>
          </cell>
          <cell r="P190">
            <v>14807.04</v>
          </cell>
        </row>
        <row r="191">
          <cell r="A191" t="str">
            <v>SVV RCS FTC</v>
          </cell>
          <cell r="B191">
            <v>4</v>
          </cell>
          <cell r="C191">
            <v>2</v>
          </cell>
          <cell r="D191" t="str">
            <v>Safety Valve (SVV)</v>
          </cell>
          <cell r="E191" t="str">
            <v>SVV</v>
          </cell>
          <cell r="F191" t="str">
            <v>PWR RCS</v>
          </cell>
          <cell r="G191" t="str">
            <v>FTC</v>
          </cell>
          <cell r="H191" t="str">
            <v>SVV FTC PWR RCS</v>
          </cell>
          <cell r="I191" t="str">
            <v>JNID/IL</v>
          </cell>
          <cell r="J191">
            <v>8.59E-05</v>
          </cell>
          <cell r="K191">
            <v>0.000577</v>
          </cell>
          <cell r="L191">
            <v>0.000732</v>
          </cell>
          <cell r="M191">
            <v>0.00191</v>
          </cell>
          <cell r="N191" t="str">
            <v>Beta</v>
          </cell>
          <cell r="O191">
            <v>1.5</v>
          </cell>
          <cell r="P191">
            <v>2047.76</v>
          </cell>
        </row>
        <row r="192">
          <cell r="A192" t="str">
            <v>SVV FTO</v>
          </cell>
          <cell r="B192">
            <v>4</v>
          </cell>
          <cell r="C192">
            <v>2</v>
          </cell>
          <cell r="D192" t="str">
            <v>Safety Valve (SVV)</v>
          </cell>
          <cell r="E192" t="str">
            <v>SVV</v>
          </cell>
          <cell r="F192" t="str">
            <v>-</v>
          </cell>
          <cell r="G192" t="str">
            <v>FTO</v>
          </cell>
          <cell r="H192" t="str">
            <v>SVV FTO</v>
          </cell>
          <cell r="I192" t="str">
            <v>EB/PL/KS</v>
          </cell>
          <cell r="J192">
            <v>2.357E-05</v>
          </cell>
          <cell r="K192">
            <v>0.0002973</v>
          </cell>
          <cell r="L192">
            <v>0.0004234</v>
          </cell>
          <cell r="M192">
            <v>0.001253</v>
          </cell>
          <cell r="N192" t="str">
            <v>Beta</v>
          </cell>
          <cell r="O192">
            <v>1.034</v>
          </cell>
          <cell r="P192">
            <v>2441</v>
          </cell>
        </row>
        <row r="193">
          <cell r="A193" t="str">
            <v>SVV MSS FTO</v>
          </cell>
          <cell r="B193">
            <v>4</v>
          </cell>
          <cell r="C193">
            <v>2</v>
          </cell>
          <cell r="D193" t="str">
            <v>Safety Valve (SVV)</v>
          </cell>
          <cell r="E193" t="str">
            <v>SVV</v>
          </cell>
          <cell r="F193" t="str">
            <v>PWR MSS</v>
          </cell>
          <cell r="G193" t="str">
            <v>FTO</v>
          </cell>
          <cell r="H193" t="str">
            <v>SVV FTO PWR MSS</v>
          </cell>
          <cell r="I193" t="str">
            <v>EB/PL/KS</v>
          </cell>
          <cell r="J193">
            <v>1.857E-06</v>
          </cell>
          <cell r="K193">
            <v>0.0002067</v>
          </cell>
          <cell r="L193">
            <v>0.0004505</v>
          </cell>
          <cell r="M193">
            <v>0.001725</v>
          </cell>
          <cell r="N193" t="str">
            <v>Beta</v>
          </cell>
          <cell r="O193">
            <v>0.5044</v>
          </cell>
          <cell r="P193">
            <v>1119</v>
          </cell>
        </row>
        <row r="194">
          <cell r="A194" t="str">
            <v>SVV RCS FTO</v>
          </cell>
          <cell r="B194">
            <v>4</v>
          </cell>
          <cell r="C194">
            <v>2</v>
          </cell>
          <cell r="D194" t="str">
            <v>Safety Valve (SVV)</v>
          </cell>
          <cell r="E194" t="str">
            <v>SVV</v>
          </cell>
          <cell r="F194" t="str">
            <v>PWR RCS</v>
          </cell>
          <cell r="G194" t="str">
            <v>FTO</v>
          </cell>
          <cell r="H194" t="str">
            <v>SVV FTO PWR RCS</v>
          </cell>
          <cell r="I194" t="str">
            <v>JNID/IL</v>
          </cell>
          <cell r="J194">
            <v>8.59E-05</v>
          </cell>
          <cell r="K194">
            <v>0.000577</v>
          </cell>
          <cell r="L194">
            <v>0.000732</v>
          </cell>
          <cell r="M194">
            <v>0.00191</v>
          </cell>
          <cell r="N194" t="str">
            <v>Beta</v>
          </cell>
          <cell r="O194">
            <v>1.5</v>
          </cell>
          <cell r="P194">
            <v>2047.76</v>
          </cell>
        </row>
        <row r="195">
          <cell r="A195" t="str">
            <v>SVV ILS</v>
          </cell>
          <cell r="B195">
            <v>4</v>
          </cell>
          <cell r="C195">
            <v>2</v>
          </cell>
          <cell r="D195" t="str">
            <v>Safety Valve (SVV)</v>
          </cell>
          <cell r="E195" t="str">
            <v>SVV</v>
          </cell>
          <cell r="F195" t="str">
            <v>-</v>
          </cell>
          <cell r="G195" t="str">
            <v>ILS</v>
          </cell>
          <cell r="H195" t="str">
            <v>SVV ILS</v>
          </cell>
          <cell r="I195" t="str">
            <v>JNID/IL</v>
          </cell>
          <cell r="J195">
            <v>5.49E-08</v>
          </cell>
          <cell r="K195">
            <v>8.78E-08</v>
          </cell>
          <cell r="L195">
            <v>8.99E-08</v>
          </cell>
          <cell r="M195">
            <v>1.32E-07</v>
          </cell>
          <cell r="N195" t="str">
            <v>Gamma</v>
          </cell>
          <cell r="O195">
            <v>14.5</v>
          </cell>
          <cell r="P195">
            <v>161355977</v>
          </cell>
        </row>
        <row r="196">
          <cell r="A196" t="str">
            <v>SVV ILS-Calc</v>
          </cell>
          <cell r="B196">
            <v>4</v>
          </cell>
          <cell r="C196">
            <v>2</v>
          </cell>
          <cell r="D196" t="str">
            <v>Safety Valve (SVV)</v>
          </cell>
          <cell r="E196" t="str">
            <v>SVV</v>
          </cell>
          <cell r="F196" t="str">
            <v>-</v>
          </cell>
          <cell r="G196" t="str">
            <v>ILL</v>
          </cell>
          <cell r="H196" t="str">
            <v>SVV ILS-Calc</v>
          </cell>
          <cell r="I196" t="str">
            <v>JNID/IL</v>
          </cell>
          <cell r="J196">
            <v>1.92448013050574E-13</v>
          </cell>
          <cell r="K196">
            <v>4.38299274568964E-10</v>
          </cell>
          <cell r="L196">
            <v>1.7980000000000002E-09</v>
          </cell>
          <cell r="M196">
            <v>8.22495174741518E-09</v>
          </cell>
          <cell r="N196" t="str">
            <v>Gamma</v>
          </cell>
          <cell r="O196">
            <v>0.3</v>
          </cell>
          <cell r="P196">
            <v>166852057.8420467</v>
          </cell>
        </row>
        <row r="197">
          <cell r="A197" t="str">
            <v>SVV MSS SOP </v>
          </cell>
          <cell r="B197">
            <v>4</v>
          </cell>
          <cell r="C197">
            <v>2</v>
          </cell>
          <cell r="D197" t="str">
            <v>Safety Valve (SVV)</v>
          </cell>
          <cell r="E197" t="str">
            <v>SVV</v>
          </cell>
          <cell r="F197" t="str">
            <v>PWR MSS</v>
          </cell>
          <cell r="G197" t="str">
            <v>SOP</v>
          </cell>
          <cell r="H197" t="str">
            <v>SVV SOP PWR MSS</v>
          </cell>
          <cell r="I197" t="str">
            <v>JNID/IL</v>
          </cell>
          <cell r="J197">
            <v>3.71E-08</v>
          </cell>
          <cell r="K197">
            <v>6.72E-08</v>
          </cell>
          <cell r="L197">
            <v>6.96E-08</v>
          </cell>
          <cell r="M197">
            <v>1.1E-07</v>
          </cell>
          <cell r="N197" t="str">
            <v>Gamma</v>
          </cell>
          <cell r="O197">
            <v>9.5</v>
          </cell>
          <cell r="P197">
            <v>136514441</v>
          </cell>
        </row>
        <row r="198">
          <cell r="A198" t="str">
            <v>SVV RCS SOP</v>
          </cell>
          <cell r="B198">
            <v>4</v>
          </cell>
          <cell r="C198">
            <v>2</v>
          </cell>
          <cell r="D198" t="str">
            <v>Safety Valve (SVV)</v>
          </cell>
          <cell r="E198" t="str">
            <v>SVV</v>
          </cell>
          <cell r="F198" t="str">
            <v>PWR RCS</v>
          </cell>
          <cell r="G198" t="str">
            <v>SOP</v>
          </cell>
          <cell r="H198" t="str">
            <v>SVV SOP PWR MSS</v>
          </cell>
          <cell r="I198" t="str">
            <v>JNID/IL</v>
          </cell>
          <cell r="J198">
            <v>3.71E-08</v>
          </cell>
          <cell r="K198">
            <v>6.72E-08</v>
          </cell>
          <cell r="L198">
            <v>6.96E-08</v>
          </cell>
          <cell r="M198">
            <v>1.1E-07</v>
          </cell>
          <cell r="N198" t="str">
            <v>Gamma</v>
          </cell>
          <cell r="O198">
            <v>9.5</v>
          </cell>
          <cell r="P198">
            <v>136514441</v>
          </cell>
        </row>
        <row r="199">
          <cell r="A199" t="str">
            <v>TBV FC</v>
          </cell>
          <cell r="B199">
            <v>1</v>
          </cell>
          <cell r="C199">
            <v>7</v>
          </cell>
          <cell r="D199" t="str">
            <v>Turbine Bypass Valve (TBV)</v>
          </cell>
          <cell r="E199" t="str">
            <v>TBV</v>
          </cell>
          <cell r="F199" t="str">
            <v>-</v>
          </cell>
          <cell r="G199" t="str">
            <v>FC</v>
          </cell>
          <cell r="H199" t="str">
            <v>TBV FC</v>
          </cell>
          <cell r="I199" t="str">
            <v>JNID/IL</v>
          </cell>
          <cell r="J199">
            <v>6.86E-07</v>
          </cell>
          <cell r="K199">
            <v>1.04E-06</v>
          </cell>
          <cell r="L199">
            <v>1.05E-06</v>
          </cell>
          <cell r="M199">
            <v>1.49E-06</v>
          </cell>
          <cell r="N199" t="str">
            <v>Gamma</v>
          </cell>
          <cell r="O199">
            <v>18.5</v>
          </cell>
          <cell r="P199">
            <v>17548608</v>
          </cell>
        </row>
        <row r="200">
          <cell r="A200" t="str">
            <v>TBV FTC</v>
          </cell>
          <cell r="B200">
            <v>1</v>
          </cell>
          <cell r="C200">
            <v>7</v>
          </cell>
          <cell r="D200" t="str">
            <v>Turbine Bypass Valve (TBV)</v>
          </cell>
          <cell r="E200" t="str">
            <v>TBV</v>
          </cell>
          <cell r="F200" t="str">
            <v>-</v>
          </cell>
          <cell r="G200" t="str">
            <v>FTC</v>
          </cell>
          <cell r="H200" t="str">
            <v>TBV FTC</v>
          </cell>
          <cell r="I200" t="str">
            <v>JNID/IL</v>
          </cell>
          <cell r="J200">
            <v>9.72E-07</v>
          </cell>
          <cell r="K200">
            <v>0.000112</v>
          </cell>
          <cell r="L200">
            <v>0.000247</v>
          </cell>
          <cell r="M200">
            <v>0.000949</v>
          </cell>
          <cell r="N200" t="str">
            <v>Beta</v>
          </cell>
          <cell r="O200">
            <v>0.5</v>
          </cell>
          <cell r="P200">
            <v>2023.82</v>
          </cell>
        </row>
        <row r="201">
          <cell r="A201" t="str">
            <v>TBV FTO</v>
          </cell>
          <cell r="B201">
            <v>1</v>
          </cell>
          <cell r="C201">
            <v>7</v>
          </cell>
          <cell r="D201" t="str">
            <v>Turbine Bypass Valve (TBV)</v>
          </cell>
          <cell r="E201" t="str">
            <v>TBV</v>
          </cell>
          <cell r="F201" t="str">
            <v>-</v>
          </cell>
          <cell r="G201" t="str">
            <v>FTO</v>
          </cell>
          <cell r="H201" t="str">
            <v>TBV FTO</v>
          </cell>
          <cell r="I201" t="str">
            <v>JNID/IL</v>
          </cell>
          <cell r="J201">
            <v>0.00214</v>
          </cell>
          <cell r="K201">
            <v>0.00404</v>
          </cell>
          <cell r="L201">
            <v>0.0042</v>
          </cell>
          <cell r="M201">
            <v>0.00681</v>
          </cell>
          <cell r="N201" t="str">
            <v>Beta</v>
          </cell>
          <cell r="O201">
            <v>8.5</v>
          </cell>
          <cell r="P201">
            <v>2015.82</v>
          </cell>
        </row>
        <row r="202">
          <cell r="A202" t="str">
            <v>TBV FTOC</v>
          </cell>
          <cell r="B202">
            <v>1</v>
          </cell>
          <cell r="C202">
            <v>7</v>
          </cell>
          <cell r="D202" t="str">
            <v>Turbine Bypass Valve (TBV)</v>
          </cell>
          <cell r="E202" t="str">
            <v>TBV</v>
          </cell>
          <cell r="F202" t="str">
            <v>-</v>
          </cell>
          <cell r="G202" t="str">
            <v>FTO/C</v>
          </cell>
          <cell r="H202" t="str">
            <v>TBV FTOC</v>
          </cell>
          <cell r="I202" t="str">
            <v>JNID/IL</v>
          </cell>
          <cell r="J202">
            <v>0.00287</v>
          </cell>
          <cell r="K202">
            <v>0.00502</v>
          </cell>
          <cell r="L202">
            <v>0.00519</v>
          </cell>
          <cell r="M202">
            <v>0.00806</v>
          </cell>
          <cell r="N202" t="str">
            <v>Beta</v>
          </cell>
          <cell r="O202">
            <v>10.5</v>
          </cell>
          <cell r="P202">
            <v>2013.82</v>
          </cell>
        </row>
        <row r="203">
          <cell r="A203" t="str">
            <v>TDP ELS</v>
          </cell>
          <cell r="B203">
            <v>2</v>
          </cell>
          <cell r="C203">
            <v>2</v>
          </cell>
          <cell r="D203" t="str">
            <v>Turbine-Driven Pump (TDP)</v>
          </cell>
          <cell r="E203" t="str">
            <v>TDP</v>
          </cell>
          <cell r="F203" t="str">
            <v>-</v>
          </cell>
          <cell r="G203" t="str">
            <v>ELS</v>
          </cell>
          <cell r="H203" t="str">
            <v>TDP ELS</v>
          </cell>
          <cell r="I203" t="str">
            <v>JNID/IL</v>
          </cell>
          <cell r="J203">
            <v>4.42E-07</v>
          </cell>
          <cell r="K203">
            <v>7.07E-07</v>
          </cell>
          <cell r="L203">
            <v>7.24E-07</v>
          </cell>
          <cell r="M203">
            <v>1.06E-06</v>
          </cell>
          <cell r="N203" t="str">
            <v>Gamma</v>
          </cell>
          <cell r="O203">
            <v>14.5</v>
          </cell>
          <cell r="P203">
            <v>20036597</v>
          </cell>
        </row>
        <row r="204">
          <cell r="A204" t="str">
            <v>TDP ELS-Calc</v>
          </cell>
          <cell r="B204">
            <v>2</v>
          </cell>
          <cell r="C204">
            <v>2</v>
          </cell>
          <cell r="D204" t="str">
            <v>Turbine-Driven Pump (TDP)</v>
          </cell>
          <cell r="E204" t="str">
            <v>TDP</v>
          </cell>
          <cell r="F204" t="str">
            <v>-</v>
          </cell>
          <cell r="G204" t="str">
            <v>ELL</v>
          </cell>
          <cell r="H204" t="str">
            <v>TDP ELS-Calc</v>
          </cell>
          <cell r="I204" t="str">
            <v>JNID/IL</v>
          </cell>
          <cell r="J204">
            <v>5.42450795406177E-12</v>
          </cell>
          <cell r="K204">
            <v>1.2354286560153E-08</v>
          </cell>
          <cell r="L204">
            <v>5.068E-08</v>
          </cell>
          <cell r="M204">
            <v>2.31835681067298E-07</v>
          </cell>
          <cell r="N204" t="str">
            <v>Gamma</v>
          </cell>
          <cell r="O204">
            <v>0.3</v>
          </cell>
          <cell r="P204">
            <v>5919494.869771113</v>
          </cell>
        </row>
        <row r="205">
          <cell r="A205" t="str">
            <v>TDP FTR</v>
          </cell>
          <cell r="B205">
            <v>2</v>
          </cell>
          <cell r="C205">
            <v>2</v>
          </cell>
          <cell r="D205" t="str">
            <v>Turbine-Driven Pump (TDP)</v>
          </cell>
          <cell r="E205" t="str">
            <v>TDP</v>
          </cell>
          <cell r="F205" t="str">
            <v>Normally Running</v>
          </cell>
          <cell r="G205" t="str">
            <v>FTR</v>
          </cell>
          <cell r="H205" t="str">
            <v>TDP NR FTR</v>
          </cell>
          <cell r="I205" t="str">
            <v>EB/PL/KS</v>
          </cell>
          <cell r="J205">
            <v>1.435E-06</v>
          </cell>
          <cell r="K205">
            <v>7.67E-06</v>
          </cell>
          <cell r="L205">
            <v>9.338E-06</v>
          </cell>
          <cell r="M205">
            <v>2.294E-05</v>
          </cell>
          <cell r="N205" t="str">
            <v>Gamma</v>
          </cell>
          <cell r="O205">
            <v>1.792</v>
          </cell>
          <cell r="P205">
            <v>191900</v>
          </cell>
        </row>
        <row r="206">
          <cell r="A206" t="str">
            <v>TDP FTS</v>
          </cell>
          <cell r="B206">
            <v>2</v>
          </cell>
          <cell r="C206">
            <v>2</v>
          </cell>
          <cell r="D206" t="str">
            <v>Turbine-Driven Pump (TDP)</v>
          </cell>
          <cell r="E206" t="str">
            <v>TDP</v>
          </cell>
          <cell r="F206" t="str">
            <v>Normally Running</v>
          </cell>
          <cell r="G206" t="str">
            <v>FTS</v>
          </cell>
          <cell r="H206" t="str">
            <v>TDP NR FTS</v>
          </cell>
          <cell r="I206" t="str">
            <v>EB/PL/KS</v>
          </cell>
          <cell r="J206">
            <v>0.0003252</v>
          </cell>
          <cell r="K206">
            <v>0.005891</v>
          </cell>
          <cell r="L206">
            <v>0.008932</v>
          </cell>
          <cell r="M206">
            <v>0.02791</v>
          </cell>
          <cell r="N206" t="str">
            <v>Beta</v>
          </cell>
          <cell r="O206">
            <v>0.8767</v>
          </cell>
          <cell r="P206">
            <v>97.28</v>
          </cell>
        </row>
        <row r="207">
          <cell r="A207" t="str">
            <v>TDP SBY FTR≤1H</v>
          </cell>
          <cell r="B207">
            <v>2</v>
          </cell>
          <cell r="C207">
            <v>2</v>
          </cell>
          <cell r="D207" t="str">
            <v>Turbine-Driven Pump (TDP)</v>
          </cell>
          <cell r="E207" t="str">
            <v>TDP</v>
          </cell>
          <cell r="F207" t="str">
            <v>Standby</v>
          </cell>
          <cell r="G207" t="str">
            <v>FTR≤1H</v>
          </cell>
          <cell r="H207" t="str">
            <v>TDP SBY FTR&lt;1H</v>
          </cell>
          <cell r="I207" t="str">
            <v>EB/PL/KS</v>
          </cell>
          <cell r="J207">
            <v>0.0002065</v>
          </cell>
          <cell r="K207">
            <v>0.003029</v>
          </cell>
          <cell r="L207">
            <v>0.004426</v>
          </cell>
          <cell r="M207">
            <v>0.01341</v>
          </cell>
          <cell r="N207" t="str">
            <v>Beta</v>
          </cell>
          <cell r="O207">
            <v>0.9618</v>
          </cell>
          <cell r="P207">
            <v>216.4</v>
          </cell>
        </row>
        <row r="208">
          <cell r="A208" t="str">
            <v>TDP SBY FTR&gt;1H</v>
          </cell>
          <cell r="B208">
            <v>2</v>
          </cell>
          <cell r="C208">
            <v>2</v>
          </cell>
          <cell r="D208" t="str">
            <v>Turbine-Driven Pump (TDP)</v>
          </cell>
          <cell r="E208" t="str">
            <v>TDP</v>
          </cell>
          <cell r="F208" t="str">
            <v>Standby</v>
          </cell>
          <cell r="G208" t="str">
            <v>FTR&gt;1H</v>
          </cell>
          <cell r="H208" t="str">
            <v>TDP SBY FTR&gt;1H</v>
          </cell>
          <cell r="I208" t="str">
            <v>JNID/IL</v>
          </cell>
          <cell r="J208">
            <v>0.00091</v>
          </cell>
          <cell r="K208">
            <v>0.00152</v>
          </cell>
          <cell r="L208">
            <v>0.00156</v>
          </cell>
          <cell r="M208">
            <v>0.00235</v>
          </cell>
          <cell r="N208" t="str">
            <v>Gamma</v>
          </cell>
          <cell r="O208">
            <v>12.5</v>
          </cell>
          <cell r="P208">
            <v>8027.74</v>
          </cell>
        </row>
        <row r="209">
          <cell r="A209" t="str">
            <v>TDP SBY FTS</v>
          </cell>
          <cell r="B209">
            <v>2</v>
          </cell>
          <cell r="C209">
            <v>2</v>
          </cell>
          <cell r="D209" t="str">
            <v>Turbine-Driven Pump (TDP)</v>
          </cell>
          <cell r="E209" t="str">
            <v>TDP</v>
          </cell>
          <cell r="F209" t="str">
            <v>Standby</v>
          </cell>
          <cell r="G209" t="str">
            <v>FTS</v>
          </cell>
          <cell r="H209" t="str">
            <v>TDP SBY FTS</v>
          </cell>
          <cell r="I209" t="str">
            <v>EB/PL/KS</v>
          </cell>
          <cell r="J209">
            <v>0.0002875</v>
          </cell>
          <cell r="K209">
            <v>0.004412</v>
          </cell>
          <cell r="L209">
            <v>0.006493</v>
          </cell>
          <cell r="M209">
            <v>0.0198</v>
          </cell>
          <cell r="N209" t="str">
            <v>Beta</v>
          </cell>
          <cell r="O209">
            <v>0.9421</v>
          </cell>
          <cell r="P209">
            <v>144.1</v>
          </cell>
        </row>
        <row r="210">
          <cell r="A210" t="str">
            <v>TFM FTOP</v>
          </cell>
          <cell r="B210">
            <v>5</v>
          </cell>
          <cell r="C210">
            <v>8</v>
          </cell>
          <cell r="D210" t="str">
            <v>Transformer (TFM)</v>
          </cell>
          <cell r="E210" t="str">
            <v>TFM</v>
          </cell>
          <cell r="F210" t="str">
            <v>-</v>
          </cell>
          <cell r="G210" t="str">
            <v>FTOP</v>
          </cell>
          <cell r="H210" t="str">
            <v>TFM FTOP</v>
          </cell>
          <cell r="I210" t="str">
            <v>EB/PL/KS</v>
          </cell>
          <cell r="J210">
            <v>4.329E-08</v>
          </cell>
          <cell r="K210">
            <v>6.426E-07</v>
          </cell>
          <cell r="L210">
            <v>9.437E-07</v>
          </cell>
          <cell r="M210">
            <v>2.871E-06</v>
          </cell>
          <cell r="N210" t="str">
            <v>Gamma</v>
          </cell>
          <cell r="O210">
            <v>0.9572</v>
          </cell>
          <cell r="P210">
            <v>1014000</v>
          </cell>
        </row>
        <row r="211">
          <cell r="A211" t="str">
            <v>TNK GAS ELS</v>
          </cell>
          <cell r="B211">
            <v>10</v>
          </cell>
          <cell r="C211">
            <v>5</v>
          </cell>
          <cell r="D211" t="str">
            <v>Tank (TNK)</v>
          </cell>
          <cell r="E211" t="str">
            <v>TNK</v>
          </cell>
          <cell r="F211" t="str">
            <v>Gas</v>
          </cell>
          <cell r="G211" t="str">
            <v>ELS</v>
          </cell>
          <cell r="H211" t="str">
            <v>TNK GAS ELS</v>
          </cell>
          <cell r="I211" t="str">
            <v>JNID/IL</v>
          </cell>
          <cell r="J211">
            <v>1.57E-07</v>
          </cell>
          <cell r="K211">
            <v>5.97E-07</v>
          </cell>
          <cell r="L211">
            <v>6.86E-07</v>
          </cell>
          <cell r="M211">
            <v>1.52E-06</v>
          </cell>
          <cell r="N211" t="str">
            <v>Gamma</v>
          </cell>
          <cell r="O211">
            <v>2.5</v>
          </cell>
          <cell r="P211">
            <v>3646464</v>
          </cell>
        </row>
        <row r="212">
          <cell r="A212" t="str">
            <v>TNK GAS ELS-Calc</v>
          </cell>
          <cell r="B212">
            <v>10</v>
          </cell>
          <cell r="C212">
            <v>5</v>
          </cell>
          <cell r="D212" t="str">
            <v>Tank (TNK)</v>
          </cell>
          <cell r="E212" t="str">
            <v>TNK</v>
          </cell>
          <cell r="F212" t="str">
            <v>Gas</v>
          </cell>
          <cell r="G212" t="str">
            <v>ELL</v>
          </cell>
          <cell r="H212" t="str">
            <v>TNK GAS ELS-Calc</v>
          </cell>
          <cell r="I212" t="str">
            <v>JNID/IL</v>
          </cell>
          <cell r="J212">
            <v>5.13979621061654E-12</v>
          </cell>
          <cell r="K212">
            <v>1.17058571550621E-08</v>
          </cell>
          <cell r="L212">
            <v>4.802E-08</v>
          </cell>
          <cell r="M212">
            <v>2.19667509961555E-07</v>
          </cell>
          <cell r="N212" t="str">
            <v>Gamma</v>
          </cell>
          <cell r="O212">
            <v>0.3</v>
          </cell>
          <cell r="P212">
            <v>6247396.917950854</v>
          </cell>
        </row>
        <row r="213">
          <cell r="A213" t="str">
            <v>TNK PRES ELS</v>
          </cell>
          <cell r="B213">
            <v>10</v>
          </cell>
          <cell r="C213">
            <v>5</v>
          </cell>
          <cell r="D213" t="str">
            <v>Tank (TNK)</v>
          </cell>
          <cell r="E213" t="str">
            <v>TNK</v>
          </cell>
          <cell r="F213" t="str">
            <v>Liquid, Pressurized</v>
          </cell>
          <cell r="G213" t="str">
            <v>ELS</v>
          </cell>
          <cell r="H213" t="str">
            <v>TNK PRESS-LIQ ELS</v>
          </cell>
          <cell r="I213" t="str">
            <v>JNID/IL</v>
          </cell>
          <cell r="J213">
            <v>1.48E-07</v>
          </cell>
          <cell r="K213">
            <v>3.09E-07</v>
          </cell>
          <cell r="L213">
            <v>3.26E-07</v>
          </cell>
          <cell r="M213">
            <v>5.61E-07</v>
          </cell>
          <cell r="N213" t="str">
            <v>Gamma</v>
          </cell>
          <cell r="O213">
            <v>6.5</v>
          </cell>
          <cell r="P213">
            <v>19941600</v>
          </cell>
        </row>
        <row r="214">
          <cell r="A214" t="str">
            <v>TNK PRESS-LIQ ELS-Calc</v>
          </cell>
          <cell r="B214">
            <v>10</v>
          </cell>
          <cell r="C214">
            <v>5</v>
          </cell>
          <cell r="D214" t="str">
            <v>Tank (TNK)</v>
          </cell>
          <cell r="E214" t="str">
            <v>TNK</v>
          </cell>
          <cell r="F214" t="str">
            <v>Liquid, Pressurized</v>
          </cell>
          <cell r="G214" t="str">
            <v>ELL</v>
          </cell>
          <cell r="H214" t="str">
            <v>TNK PRESS-LIQ ELS-Calc</v>
          </cell>
          <cell r="I214" t="str">
            <v>JNID/IL</v>
          </cell>
          <cell r="J214">
            <v>2.44252706218804E-12</v>
          </cell>
          <cell r="K214">
            <v>5.56284173841143E-09</v>
          </cell>
          <cell r="L214">
            <v>2.2820000000000002E-08</v>
          </cell>
          <cell r="M214">
            <v>1.04390099486104E-07</v>
          </cell>
          <cell r="N214" t="str">
            <v>Gamma</v>
          </cell>
          <cell r="O214">
            <v>0.3</v>
          </cell>
          <cell r="P214">
            <v>13146362.839614373</v>
          </cell>
        </row>
        <row r="215">
          <cell r="A215" t="str">
            <v>TNK UNPR ELS</v>
          </cell>
          <cell r="B215">
            <v>10</v>
          </cell>
          <cell r="C215">
            <v>5</v>
          </cell>
          <cell r="D215" t="str">
            <v>Tank (TNK)</v>
          </cell>
          <cell r="E215" t="str">
            <v>TNK</v>
          </cell>
          <cell r="F215" t="str">
            <v>Liquid, Unpressurized</v>
          </cell>
          <cell r="G215" t="str">
            <v>ELS</v>
          </cell>
          <cell r="H215" t="str">
            <v>TNK UNPRESS-LIQ ELS</v>
          </cell>
          <cell r="I215" t="str">
            <v>JNID/IL</v>
          </cell>
          <cell r="J215">
            <v>1.18E-07</v>
          </cell>
          <cell r="K215">
            <v>2.47E-07</v>
          </cell>
          <cell r="L215">
            <v>2.6E-07</v>
          </cell>
          <cell r="M215">
            <v>4.48E-07</v>
          </cell>
          <cell r="N215" t="str">
            <v>Gamma</v>
          </cell>
          <cell r="O215">
            <v>6.5</v>
          </cell>
          <cell r="P215">
            <v>24955440</v>
          </cell>
        </row>
        <row r="216">
          <cell r="A216" t="str">
            <v>TNK UNPRESS-LIQ ELS-Calc</v>
          </cell>
          <cell r="B216">
            <v>10</v>
          </cell>
          <cell r="C216">
            <v>5</v>
          </cell>
          <cell r="D216" t="str">
            <v>Tank (TNK)</v>
          </cell>
          <cell r="E216" t="str">
            <v>TNK</v>
          </cell>
          <cell r="F216" t="str">
            <v>Liquid, Unpressurized</v>
          </cell>
          <cell r="G216" t="str">
            <v>ELL</v>
          </cell>
          <cell r="H216" t="str">
            <v>TNK UNPRESS-LIQ ELS-Calc</v>
          </cell>
          <cell r="I216" t="str">
            <v>JNID/IL</v>
          </cell>
          <cell r="J216">
            <v>1.94802771830948E-12</v>
          </cell>
          <cell r="K216">
            <v>4.43662224535881E-09</v>
          </cell>
          <cell r="L216">
            <v>1.82E-08</v>
          </cell>
          <cell r="M216">
            <v>8.32559075656042E-08</v>
          </cell>
          <cell r="N216" t="str">
            <v>Gamma</v>
          </cell>
          <cell r="O216">
            <v>0.3</v>
          </cell>
          <cell r="P216">
            <v>16483516.483516483</v>
          </cell>
        </row>
        <row r="217">
          <cell r="A217" t="str">
            <v>TRK PG</v>
          </cell>
          <cell r="B217">
            <v>6</v>
          </cell>
          <cell r="C217">
            <v>5</v>
          </cell>
          <cell r="D217" t="str">
            <v>Trash Rack (TRK)</v>
          </cell>
          <cell r="E217" t="str">
            <v>STR</v>
          </cell>
          <cell r="F217" t="str">
            <v>TRK</v>
          </cell>
          <cell r="G217" t="str">
            <v>PG</v>
          </cell>
          <cell r="H217" t="str">
            <v>TRK PG</v>
          </cell>
          <cell r="I217" t="str">
            <v>JNID/IL</v>
          </cell>
          <cell r="J217">
            <v>1.46E-06</v>
          </cell>
          <cell r="K217">
            <v>3.66E-06</v>
          </cell>
          <cell r="L217">
            <v>3.95E-06</v>
          </cell>
          <cell r="M217">
            <v>7.42E-06</v>
          </cell>
          <cell r="N217" t="str">
            <v>Gamma</v>
          </cell>
          <cell r="O217">
            <v>4.5</v>
          </cell>
          <cell r="P217">
            <v>1139520</v>
          </cell>
        </row>
        <row r="218">
          <cell r="A218" t="str">
            <v>TSA BYP</v>
          </cell>
          <cell r="B218">
            <v>6</v>
          </cell>
          <cell r="C218">
            <v>4</v>
          </cell>
          <cell r="D218" t="str">
            <v>Traveling Screen Assembly (TSA)</v>
          </cell>
          <cell r="E218" t="str">
            <v>STR</v>
          </cell>
          <cell r="F218" t="str">
            <v>TSA</v>
          </cell>
          <cell r="G218" t="str">
            <v>BYP</v>
          </cell>
          <cell r="H218" t="str">
            <v>TSA BYP</v>
          </cell>
          <cell r="I218" t="str">
            <v>JNID/IL</v>
          </cell>
          <cell r="J218">
            <v>1.52E-07</v>
          </cell>
          <cell r="K218">
            <v>3E-07</v>
          </cell>
          <cell r="L218">
            <v>3.13E-07</v>
          </cell>
          <cell r="M218">
            <v>5.22E-07</v>
          </cell>
          <cell r="N218" t="str">
            <v>Gamma</v>
          </cell>
          <cell r="O218">
            <v>7.5</v>
          </cell>
          <cell r="P218">
            <v>23929916</v>
          </cell>
        </row>
        <row r="219">
          <cell r="A219" t="str">
            <v>TSA FTOP</v>
          </cell>
          <cell r="B219">
            <v>6</v>
          </cell>
          <cell r="C219">
            <v>4</v>
          </cell>
          <cell r="D219" t="str">
            <v>Traveling Screen Assembly (TSA)</v>
          </cell>
          <cell r="E219" t="str">
            <v>STR</v>
          </cell>
          <cell r="F219" t="str">
            <v>TSA</v>
          </cell>
          <cell r="G219" t="str">
            <v>FTOP</v>
          </cell>
          <cell r="H219" t="str">
            <v>TSA FTOP</v>
          </cell>
          <cell r="I219" t="str">
            <v>EB/PL/KS</v>
          </cell>
          <cell r="J219">
            <v>3.875E-08</v>
          </cell>
          <cell r="K219">
            <v>2.206E-06</v>
          </cell>
          <cell r="L219">
            <v>4.207E-06</v>
          </cell>
          <cell r="M219">
            <v>1.516E-05</v>
          </cell>
          <cell r="N219" t="str">
            <v>Gamma</v>
          </cell>
          <cell r="O219">
            <v>0.5971</v>
          </cell>
          <cell r="P219">
            <v>141900</v>
          </cell>
        </row>
        <row r="220">
          <cell r="A220" t="str">
            <v>TSA PG</v>
          </cell>
          <cell r="B220">
            <v>6</v>
          </cell>
          <cell r="C220">
            <v>4</v>
          </cell>
          <cell r="D220" t="str">
            <v>Traveling Screen Assembly (TSA)</v>
          </cell>
          <cell r="E220" t="str">
            <v>STR</v>
          </cell>
          <cell r="F220" t="str">
            <v>TSA</v>
          </cell>
          <cell r="G220" t="str">
            <v>PG</v>
          </cell>
          <cell r="H220" t="str">
            <v>TSA PG</v>
          </cell>
          <cell r="I220" t="str">
            <v>EB/PL/KS</v>
          </cell>
          <cell r="J220">
            <v>1.509E-08</v>
          </cell>
          <cell r="K220">
            <v>1.451E-06</v>
          </cell>
          <cell r="L220">
            <v>3.073E-06</v>
          </cell>
          <cell r="M220">
            <v>1.162E-05</v>
          </cell>
          <cell r="N220" t="str">
            <v>Gamma</v>
          </cell>
          <cell r="O220">
            <v>0.5221</v>
          </cell>
          <cell r="P220">
            <v>169900</v>
          </cell>
        </row>
        <row r="221">
          <cell r="A221" t="str">
            <v>VBV FTC</v>
          </cell>
          <cell r="B221">
            <v>1</v>
          </cell>
          <cell r="C221">
            <v>6</v>
          </cell>
          <cell r="D221" t="str">
            <v>Vacuum Breaker Valve (VBV)</v>
          </cell>
          <cell r="E221" t="str">
            <v>VBV</v>
          </cell>
          <cell r="F221" t="str">
            <v>-</v>
          </cell>
          <cell r="G221" t="str">
            <v>FTC</v>
          </cell>
          <cell r="H221" t="str">
            <v>VBV FTC</v>
          </cell>
          <cell r="I221" t="str">
            <v>EB/PL/KS</v>
          </cell>
          <cell r="J221">
            <v>5.55E-06</v>
          </cell>
          <cell r="K221">
            <v>0.000175</v>
          </cell>
          <cell r="L221">
            <v>0.0002971</v>
          </cell>
          <cell r="M221">
            <v>0.001004</v>
          </cell>
          <cell r="N221" t="str">
            <v>Beta</v>
          </cell>
          <cell r="O221">
            <v>0.7141</v>
          </cell>
          <cell r="P221">
            <v>2402</v>
          </cell>
        </row>
        <row r="222">
          <cell r="A222" t="str">
            <v>VBV FTO</v>
          </cell>
          <cell r="B222">
            <v>1</v>
          </cell>
          <cell r="C222">
            <v>6</v>
          </cell>
          <cell r="D222" t="str">
            <v>Vacuum Breaker Valve (VBV)</v>
          </cell>
          <cell r="E222" t="str">
            <v>VBV</v>
          </cell>
          <cell r="F222" t="str">
            <v>-</v>
          </cell>
          <cell r="G222" t="str">
            <v>FTO</v>
          </cell>
          <cell r="H222" t="str">
            <v>VBV FTO</v>
          </cell>
          <cell r="I222" t="str">
            <v>JNID/IL</v>
          </cell>
          <cell r="J222">
            <v>8.27E-05</v>
          </cell>
          <cell r="K222">
            <v>0.000207</v>
          </cell>
          <cell r="L222">
            <v>0.000224</v>
          </cell>
          <cell r="M222">
            <v>0.000421</v>
          </cell>
          <cell r="N222" t="str">
            <v>Beta</v>
          </cell>
          <cell r="O222">
            <v>4.5</v>
          </cell>
          <cell r="P222">
            <v>20104.9</v>
          </cell>
        </row>
        <row r="223">
          <cell r="A223" t="str">
            <v>VBV ILS</v>
          </cell>
          <cell r="B223">
            <v>1</v>
          </cell>
          <cell r="C223">
            <v>6</v>
          </cell>
          <cell r="D223" t="str">
            <v>Vacuum Breaker Valve (VBV)</v>
          </cell>
          <cell r="E223" t="str">
            <v>VBV</v>
          </cell>
          <cell r="F223" t="str">
            <v>-</v>
          </cell>
          <cell r="G223" t="str">
            <v>ILS</v>
          </cell>
          <cell r="H223" t="str">
            <v>VBV ILS</v>
          </cell>
          <cell r="I223" t="str">
            <v>JNID/IL</v>
          </cell>
          <cell r="J223">
            <v>2.58E-07</v>
          </cell>
          <cell r="K223">
            <v>4.07E-07</v>
          </cell>
          <cell r="L223">
            <v>4.16E-07</v>
          </cell>
          <cell r="M223">
            <v>6.03E-07</v>
          </cell>
          <cell r="N223" t="str">
            <v>Gamma</v>
          </cell>
          <cell r="O223">
            <v>15.5</v>
          </cell>
          <cell r="P223">
            <v>37300280</v>
          </cell>
        </row>
        <row r="224">
          <cell r="A224" t="str">
            <v>VBV ILS-Calc</v>
          </cell>
          <cell r="B224">
            <v>1</v>
          </cell>
          <cell r="C224">
            <v>6</v>
          </cell>
          <cell r="D224" t="str">
            <v>Vacuum Breaker Valve (VBV)</v>
          </cell>
          <cell r="E224" t="str">
            <v>VBV</v>
          </cell>
          <cell r="F224" t="str">
            <v>-</v>
          </cell>
          <cell r="G224" t="str">
            <v>ILL</v>
          </cell>
          <cell r="H224" t="str">
            <v>VBV ILS-Calc</v>
          </cell>
          <cell r="I224" t="str">
            <v>JNID/IL</v>
          </cell>
          <cell r="J224">
            <v>8.90526956941475E-13</v>
          </cell>
          <cell r="K224">
            <v>2.02817016930688E-09</v>
          </cell>
          <cell r="L224">
            <v>8.320000000000001E-09</v>
          </cell>
          <cell r="M224">
            <v>3.80598434585619E-08</v>
          </cell>
          <cell r="N224" t="str">
            <v>Gamma</v>
          </cell>
          <cell r="O224">
            <v>0.3</v>
          </cell>
          <cell r="P224">
            <v>36057692.307692304</v>
          </cell>
        </row>
        <row r="225">
          <cell r="A225" t="str">
            <v>XVM ELS</v>
          </cell>
          <cell r="B225">
            <v>1</v>
          </cell>
          <cell r="C225">
            <v>10</v>
          </cell>
          <cell r="D225" t="str">
            <v>Manual Valve (XVM)</v>
          </cell>
          <cell r="E225" t="str">
            <v>XVM</v>
          </cell>
          <cell r="F225" t="str">
            <v>-</v>
          </cell>
          <cell r="G225" t="str">
            <v>ELS</v>
          </cell>
          <cell r="H225" t="str">
            <v>XVM ELS</v>
          </cell>
          <cell r="I225" t="str">
            <v>JNID/IL</v>
          </cell>
          <cell r="J225">
            <v>1.85E-07</v>
          </cell>
          <cell r="K225">
            <v>2.59E-07</v>
          </cell>
          <cell r="L225">
            <v>2.62E-07</v>
          </cell>
          <cell r="M225">
            <v>3.52E-07</v>
          </cell>
          <cell r="N225" t="str">
            <v>Gamma</v>
          </cell>
          <cell r="O225">
            <v>26.5</v>
          </cell>
          <cell r="P225">
            <v>100961448</v>
          </cell>
        </row>
        <row r="226">
          <cell r="A226" t="str">
            <v>XVM ELS-Calc</v>
          </cell>
          <cell r="B226">
            <v>1</v>
          </cell>
          <cell r="C226">
            <v>10</v>
          </cell>
          <cell r="D226" t="str">
            <v>Manual Valve (XVM)</v>
          </cell>
          <cell r="E226" t="str">
            <v>XVM</v>
          </cell>
          <cell r="F226" t="str">
            <v>-</v>
          </cell>
          <cell r="G226" t="str">
            <v>ELL</v>
          </cell>
          <cell r="H226" t="str">
            <v>XVM ELS-Calc</v>
          </cell>
          <cell r="I226" t="str">
            <v>JNID/IL</v>
          </cell>
          <cell r="J226">
            <v>1.96301254691186E-12</v>
          </cell>
          <cell r="K226">
            <v>4.47075010878465E-09</v>
          </cell>
          <cell r="L226">
            <v>1.834E-08</v>
          </cell>
          <cell r="M226">
            <v>8.38963376238011E-08</v>
          </cell>
          <cell r="N226" t="str">
            <v>Gamma</v>
          </cell>
          <cell r="O226">
            <v>0.3</v>
          </cell>
          <cell r="P226">
            <v>16357688.113413302</v>
          </cell>
        </row>
        <row r="227">
          <cell r="A227" t="str">
            <v>XVM FTOC</v>
          </cell>
          <cell r="B227">
            <v>1</v>
          </cell>
          <cell r="C227">
            <v>10</v>
          </cell>
          <cell r="D227" t="str">
            <v>Manual Valve (XVM)</v>
          </cell>
          <cell r="E227" t="str">
            <v>XVM</v>
          </cell>
          <cell r="F227" t="str">
            <v>-</v>
          </cell>
          <cell r="G227" t="str">
            <v>FTO/C</v>
          </cell>
          <cell r="H227" t="str">
            <v>XVM FTOC</v>
          </cell>
          <cell r="I227" t="str">
            <v>JNID/IL</v>
          </cell>
          <cell r="J227">
            <v>7.55E-07</v>
          </cell>
          <cell r="K227">
            <v>8.73E-05</v>
          </cell>
          <cell r="L227">
            <v>0.000192</v>
          </cell>
          <cell r="M227">
            <v>0.000737</v>
          </cell>
          <cell r="N227" t="str">
            <v>Beta</v>
          </cell>
          <cell r="O227">
            <v>0.5</v>
          </cell>
          <cell r="P227">
            <v>2605.71</v>
          </cell>
        </row>
        <row r="228">
          <cell r="A228" t="str">
            <v>XVM ILS</v>
          </cell>
          <cell r="B228">
            <v>1</v>
          </cell>
          <cell r="C228">
            <v>10</v>
          </cell>
          <cell r="D228" t="str">
            <v>Manual Valve (XVM)</v>
          </cell>
          <cell r="E228" t="str">
            <v>XVM</v>
          </cell>
          <cell r="F228" t="str">
            <v>-</v>
          </cell>
          <cell r="G228" t="str">
            <v>ILS</v>
          </cell>
          <cell r="H228" t="str">
            <v>XVM ILS</v>
          </cell>
          <cell r="I228" t="str">
            <v>JNID/IL</v>
          </cell>
          <cell r="J228">
            <v>8E-08</v>
          </cell>
          <cell r="K228">
            <v>1.3E-07</v>
          </cell>
          <cell r="L228">
            <v>1.34E-07</v>
          </cell>
          <cell r="M228">
            <v>1.99E-07</v>
          </cell>
          <cell r="N228" t="str">
            <v>Gamma</v>
          </cell>
          <cell r="O228">
            <v>13.5</v>
          </cell>
          <cell r="P228">
            <v>100961448</v>
          </cell>
        </row>
        <row r="229">
          <cell r="A229" t="str">
            <v>XVM ILS-Calc</v>
          </cell>
          <cell r="B229">
            <v>1</v>
          </cell>
          <cell r="C229">
            <v>10</v>
          </cell>
          <cell r="D229" t="str">
            <v>Manual Valve (XVM)</v>
          </cell>
          <cell r="E229" t="str">
            <v>XVM</v>
          </cell>
          <cell r="F229" t="str">
            <v>-</v>
          </cell>
          <cell r="G229" t="str">
            <v>ILL</v>
          </cell>
          <cell r="H229" t="str">
            <v>XVM ILS-Calc</v>
          </cell>
          <cell r="I229" t="str">
            <v>JNID/IL</v>
          </cell>
          <cell r="J229">
            <v>2.86852433245571E-13</v>
          </cell>
          <cell r="K229">
            <v>6.53304814151737E-10</v>
          </cell>
          <cell r="L229">
            <v>2.6800000000000003E-09</v>
          </cell>
          <cell r="M229">
            <v>1.2259661114056E-08</v>
          </cell>
          <cell r="N229" t="str">
            <v>Gamma</v>
          </cell>
          <cell r="O229">
            <v>0.3</v>
          </cell>
          <cell r="P229">
            <v>111940298.50746267</v>
          </cell>
        </row>
        <row r="230">
          <cell r="A230" t="str">
            <v>XVM SOP</v>
          </cell>
          <cell r="B230">
            <v>1</v>
          </cell>
          <cell r="C230">
            <v>10</v>
          </cell>
          <cell r="D230" t="str">
            <v>Manual Valve (XVM)</v>
          </cell>
          <cell r="E230" t="str">
            <v>XVM</v>
          </cell>
          <cell r="F230" t="str">
            <v>-</v>
          </cell>
          <cell r="G230" t="str">
            <v>SOP</v>
          </cell>
          <cell r="H230" t="str">
            <v>XVM SOP</v>
          </cell>
          <cell r="I230" t="str">
            <v>JNID/IL</v>
          </cell>
          <cell r="J230">
            <v>4.29E-08</v>
          </cell>
          <cell r="K230">
            <v>8.09E-08</v>
          </cell>
          <cell r="L230">
            <v>8.42E-08</v>
          </cell>
          <cell r="M230">
            <v>1.37E-07</v>
          </cell>
          <cell r="N230" t="str">
            <v>Gamma</v>
          </cell>
          <cell r="O230">
            <v>8.5</v>
          </cell>
          <cell r="P230">
            <v>100961448</v>
          </cell>
        </row>
      </sheetData>
      <sheetData sheetId="8">
        <row r="2">
          <cell r="A2" t="str">
            <v>lookup names</v>
          </cell>
          <cell r="B2" t="str">
            <v>Component
Failure Mode</v>
          </cell>
          <cell r="C2" t="str">
            <v>Description</v>
          </cell>
          <cell r="D2" t="str">
            <v>Data
Source</v>
          </cell>
          <cell r="E2" t="str">
            <v>Failures</v>
          </cell>
          <cell r="F2" t="str">
            <v>Demands
or Hours</v>
          </cell>
          <cell r="G2" t="str">
            <v># of
components</v>
          </cell>
          <cell r="H2" t="str">
            <v>Analysis
Type</v>
          </cell>
          <cell r="I2" t="str">
            <v>Mean</v>
          </cell>
          <cell r="J2" t="str">
            <v>a</v>
          </cell>
          <cell r="K2" t="str">
            <v>b</v>
          </cell>
          <cell r="L2" t="str">
            <v>Error
Factor</v>
          </cell>
        </row>
        <row r="3">
          <cell r="A3" t="str">
            <v>ABT FC</v>
          </cell>
          <cell r="B3" t="str">
            <v>ABT FC</v>
          </cell>
          <cell r="C3" t="str">
            <v>Automatic Bus Transfer Switch (ABT) Loss of Function / Fail to Control</v>
          </cell>
          <cell r="D3" t="str">
            <v>EPIX</v>
          </cell>
          <cell r="E3">
            <v>0</v>
          </cell>
          <cell r="F3" t="str">
            <v>311</v>
          </cell>
          <cell r="G3">
            <v>23</v>
          </cell>
          <cell r="H3" t="str">
            <v>JNID/IL</v>
          </cell>
          <cell r="I3">
            <v>0.0016</v>
          </cell>
          <cell r="J3">
            <v>0.5</v>
          </cell>
          <cell r="K3">
            <v>311.63</v>
          </cell>
          <cell r="L3">
            <v>3.84375</v>
          </cell>
        </row>
        <row r="4">
          <cell r="A4" t="str">
            <v>ABT SOP</v>
          </cell>
          <cell r="B4" t="str">
            <v>ABT SOP</v>
          </cell>
          <cell r="C4" t="str">
            <v>Automatic Bus Transfer Switch (ABT) Spurious Operation</v>
          </cell>
          <cell r="D4" t="str">
            <v>EPIX</v>
          </cell>
          <cell r="E4">
            <v>0</v>
          </cell>
          <cell r="F4" t="str">
            <v>3646454 h</v>
          </cell>
          <cell r="G4">
            <v>32</v>
          </cell>
          <cell r="H4" t="str">
            <v>JNID/IL</v>
          </cell>
          <cell r="I4">
            <v>1.37E-07</v>
          </cell>
          <cell r="J4">
            <v>0.5</v>
          </cell>
          <cell r="K4">
            <v>3646454</v>
          </cell>
          <cell r="L4">
            <v>3.846715328467153</v>
          </cell>
        </row>
        <row r="5">
          <cell r="A5" t="str">
            <v>ACC ELS</v>
          </cell>
          <cell r="B5" t="str">
            <v>ACC ELS</v>
          </cell>
          <cell r="C5" t="str">
            <v>Accumulator (ACC) External Leak Small</v>
          </cell>
          <cell r="D5" t="str">
            <v>EPIX</v>
          </cell>
          <cell r="E5">
            <v>8</v>
          </cell>
          <cell r="F5" t="str">
            <v>76505917 h</v>
          </cell>
          <cell r="G5">
            <v>675</v>
          </cell>
          <cell r="H5" t="str">
            <v>JNID/IL</v>
          </cell>
          <cell r="I5">
            <v>1.11E-07</v>
          </cell>
          <cell r="J5">
            <v>8.5</v>
          </cell>
          <cell r="K5">
            <v>76505917</v>
          </cell>
          <cell r="L5">
            <v>1.6216216216216215</v>
          </cell>
        </row>
        <row r="6">
          <cell r="A6" t="str">
            <v>ACC FTOP</v>
          </cell>
          <cell r="B6" t="str">
            <v>ACC FTOP</v>
          </cell>
          <cell r="C6" t="str">
            <v>Accumulator (ACC) Fail to Operate</v>
          </cell>
          <cell r="D6" t="str">
            <v>EPIX</v>
          </cell>
          <cell r="E6">
            <v>12</v>
          </cell>
          <cell r="F6" t="str">
            <v>76505917 h</v>
          </cell>
          <cell r="G6">
            <v>675</v>
          </cell>
          <cell r="H6" t="str">
            <v>EB/PL/KS</v>
          </cell>
          <cell r="I6">
            <v>1.661E-07</v>
          </cell>
          <cell r="J6">
            <v>0.5933</v>
          </cell>
          <cell r="K6">
            <v>3573000</v>
          </cell>
          <cell r="L6">
            <v>3.612281757977122</v>
          </cell>
        </row>
        <row r="7">
          <cell r="A7" t="str">
            <v>AHU FTR</v>
          </cell>
          <cell r="B7" t="str">
            <v>AHU FTR</v>
          </cell>
          <cell r="C7" t="str">
            <v>Air Handling Unit (AHU) Fail to Run</v>
          </cell>
          <cell r="D7" t="str">
            <v>EPIX</v>
          </cell>
          <cell r="E7">
            <v>52</v>
          </cell>
          <cell r="F7" t="str">
            <v>12998080 h</v>
          </cell>
          <cell r="G7">
            <v>142</v>
          </cell>
          <cell r="H7" t="str">
            <v>EB/PL/KS</v>
          </cell>
          <cell r="I7">
            <v>5.612E-06</v>
          </cell>
          <cell r="J7">
            <v>0.774</v>
          </cell>
          <cell r="K7">
            <v>137900</v>
          </cell>
          <cell r="L7">
            <v>3.2822523164647186</v>
          </cell>
        </row>
        <row r="8">
          <cell r="A8" t="str">
            <v>AHU FTS</v>
          </cell>
          <cell r="B8" t="str">
            <v>AHU FTS</v>
          </cell>
          <cell r="C8" t="str">
            <v>Air Handling Unit (AHU) Fail to Start</v>
          </cell>
          <cell r="D8" t="str">
            <v>EPIX</v>
          </cell>
          <cell r="E8">
            <v>44</v>
          </cell>
          <cell r="F8" t="str">
            <v>12566</v>
          </cell>
          <cell r="G8">
            <v>142</v>
          </cell>
          <cell r="H8" t="str">
            <v>EB/PL/KS</v>
          </cell>
          <cell r="I8">
            <v>0.00386</v>
          </cell>
          <cell r="J8">
            <v>0.4609</v>
          </cell>
          <cell r="K8">
            <v>118.9</v>
          </cell>
          <cell r="L8">
            <v>3.948186528497409</v>
          </cell>
        </row>
        <row r="9">
          <cell r="A9" t="str">
            <v>AOD FTOC</v>
          </cell>
          <cell r="B9" t="str">
            <v>AOD FTO/C</v>
          </cell>
          <cell r="C9" t="str">
            <v>Air Damper (DMP) Fail to Open/Close</v>
          </cell>
          <cell r="D9" t="str">
            <v>EPIX</v>
          </cell>
          <cell r="E9">
            <v>10</v>
          </cell>
          <cell r="F9" t="str">
            <v>28725</v>
          </cell>
          <cell r="G9">
            <v>126</v>
          </cell>
          <cell r="H9" t="str">
            <v>JNID/IL</v>
          </cell>
          <cell r="I9">
            <v>0.000366</v>
          </cell>
          <cell r="J9">
            <v>10.5</v>
          </cell>
          <cell r="K9">
            <v>28715.91</v>
          </cell>
          <cell r="L9">
            <v>1.5546448087431692</v>
          </cell>
        </row>
        <row r="10">
          <cell r="A10" t="str">
            <v>AOD ILS</v>
          </cell>
          <cell r="B10" t="str">
            <v>AOD ILS</v>
          </cell>
          <cell r="C10" t="str">
            <v>Air Damper (DMP) Internal Leak Small</v>
          </cell>
          <cell r="D10" t="str">
            <v>EPIX</v>
          </cell>
          <cell r="E10">
            <v>12</v>
          </cell>
          <cell r="F10" t="str">
            <v>20625312 h</v>
          </cell>
          <cell r="G10">
            <v>181</v>
          </cell>
          <cell r="H10" t="str">
            <v>JNID/IL</v>
          </cell>
          <cell r="I10">
            <v>6.06E-07</v>
          </cell>
          <cell r="J10">
            <v>12.5</v>
          </cell>
          <cell r="K10">
            <v>20625312</v>
          </cell>
          <cell r="L10">
            <v>1.5066006600660067</v>
          </cell>
        </row>
        <row r="11">
          <cell r="A11" t="str">
            <v>AOD SOP</v>
          </cell>
          <cell r="B11" t="str">
            <v>AOD SOP</v>
          </cell>
          <cell r="C11" t="str">
            <v>Air Damper (DMP) Spurious Operation</v>
          </cell>
          <cell r="D11" t="str">
            <v>EPIX</v>
          </cell>
          <cell r="E11">
            <v>1</v>
          </cell>
          <cell r="F11" t="str">
            <v>20625312 h</v>
          </cell>
          <cell r="G11">
            <v>181</v>
          </cell>
          <cell r="H11" t="str">
            <v>JNID/IL</v>
          </cell>
          <cell r="I11">
            <v>7.27E-08</v>
          </cell>
          <cell r="J11">
            <v>1.5</v>
          </cell>
          <cell r="K11">
            <v>20625312</v>
          </cell>
          <cell r="L11">
            <v>2.599724896836314</v>
          </cell>
        </row>
        <row r="12">
          <cell r="A12" t="str">
            <v>AOV ELS</v>
          </cell>
          <cell r="B12" t="str">
            <v>AOV ELS</v>
          </cell>
          <cell r="C12" t="str">
            <v>Air-Operated Valve (AOV) External Leak Small</v>
          </cell>
          <cell r="D12" t="str">
            <v>EPIX</v>
          </cell>
          <cell r="E12">
            <v>64</v>
          </cell>
          <cell r="F12" t="str">
            <v>1171601352 h</v>
          </cell>
          <cell r="G12">
            <v>10283</v>
          </cell>
          <cell r="H12" t="str">
            <v>JNID/IL</v>
          </cell>
          <cell r="I12">
            <v>5.51E-08</v>
          </cell>
          <cell r="J12">
            <v>64.5</v>
          </cell>
          <cell r="K12">
            <v>1171601352</v>
          </cell>
          <cell r="L12">
            <v>1.2123411978221417</v>
          </cell>
        </row>
        <row r="13">
          <cell r="A13" t="str">
            <v>AOV FC</v>
          </cell>
          <cell r="B13" t="str">
            <v>AOV FC</v>
          </cell>
          <cell r="C13" t="str">
            <v>Air-Operated Valve (AOV) Loss of Function / Fail to Control</v>
          </cell>
          <cell r="D13" t="str">
            <v>EPIX</v>
          </cell>
          <cell r="E13">
            <v>266</v>
          </cell>
          <cell r="F13" t="str">
            <v>1171601352 h</v>
          </cell>
          <cell r="G13">
            <v>10283</v>
          </cell>
          <cell r="H13" t="str">
            <v>EB/PL/KS</v>
          </cell>
          <cell r="I13">
            <v>2.486E-07</v>
          </cell>
          <cell r="J13">
            <v>1.421</v>
          </cell>
          <cell r="K13">
            <v>5719000</v>
          </cell>
          <cell r="L13">
            <v>2.652051488334674</v>
          </cell>
        </row>
        <row r="14">
          <cell r="A14" t="str">
            <v>AOV FTC</v>
          </cell>
          <cell r="B14" t="str">
            <v>AOV FTC</v>
          </cell>
          <cell r="C14" t="str">
            <v>Air-Operated Valve (AOV) Fail to Close</v>
          </cell>
          <cell r="D14" t="str">
            <v>EPIX</v>
          </cell>
          <cell r="E14">
            <v>63</v>
          </cell>
          <cell r="F14" t="str">
            <v>173117</v>
          </cell>
          <cell r="G14">
            <v>2207</v>
          </cell>
          <cell r="H14" t="str">
            <v>EB/PL/KS</v>
          </cell>
          <cell r="I14">
            <v>0.0004616</v>
          </cell>
          <cell r="J14">
            <v>0.6021</v>
          </cell>
          <cell r="K14">
            <v>1304</v>
          </cell>
          <cell r="L14">
            <v>3.594020797227037</v>
          </cell>
        </row>
        <row r="15">
          <cell r="A15" t="str">
            <v>AOV FTO</v>
          </cell>
          <cell r="B15" t="str">
            <v>AOV FTO</v>
          </cell>
          <cell r="C15" t="str">
            <v>Air-Operated Valve (AOV) Fail to Open</v>
          </cell>
          <cell r="D15" t="str">
            <v>EPIX</v>
          </cell>
          <cell r="E15">
            <v>73</v>
          </cell>
          <cell r="F15" t="str">
            <v>173117</v>
          </cell>
          <cell r="G15">
            <v>2207</v>
          </cell>
          <cell r="H15" t="str">
            <v>EB/PL/KS</v>
          </cell>
          <cell r="I15">
            <v>0.0004235</v>
          </cell>
          <cell r="J15">
            <v>1.168</v>
          </cell>
          <cell r="K15">
            <v>2757</v>
          </cell>
          <cell r="L15">
            <v>2.835891381345927</v>
          </cell>
        </row>
        <row r="16">
          <cell r="A16" t="str">
            <v>AOV FTOC</v>
          </cell>
          <cell r="B16" t="str">
            <v>AOV FTO/C</v>
          </cell>
          <cell r="C16" t="str">
            <v>Air-Operated Valve (AOV) Fail to Open/Close</v>
          </cell>
          <cell r="D16" t="str">
            <v>EPIX</v>
          </cell>
          <cell r="E16">
            <v>146</v>
          </cell>
          <cell r="F16" t="str">
            <v>173117</v>
          </cell>
          <cell r="G16">
            <v>2207</v>
          </cell>
          <cell r="H16" t="str">
            <v>EB/PL/KS</v>
          </cell>
          <cell r="I16">
            <v>0.000951</v>
          </cell>
          <cell r="J16">
            <v>1.112</v>
          </cell>
          <cell r="K16">
            <v>1168</v>
          </cell>
          <cell r="L16">
            <v>2.8843322818086228</v>
          </cell>
        </row>
        <row r="17">
          <cell r="A17" t="str">
            <v>AOV ILS</v>
          </cell>
          <cell r="B17" t="str">
            <v>AOV ILS</v>
          </cell>
          <cell r="C17" t="str">
            <v>Air-Operated Valve (AOV) Internal Leak Small</v>
          </cell>
          <cell r="D17" t="str">
            <v>EPIX</v>
          </cell>
          <cell r="E17">
            <v>113</v>
          </cell>
          <cell r="F17" t="str">
            <v>1171601352 h</v>
          </cell>
          <cell r="G17">
            <v>10283</v>
          </cell>
          <cell r="H17" t="str">
            <v>JNID/IL</v>
          </cell>
          <cell r="I17">
            <v>9.69E-08</v>
          </cell>
          <cell r="J17">
            <v>113.5</v>
          </cell>
          <cell r="K17">
            <v>1171601352</v>
          </cell>
          <cell r="L17">
            <v>1.1558307533539731</v>
          </cell>
        </row>
        <row r="18">
          <cell r="A18" t="str">
            <v>AOV SOP</v>
          </cell>
          <cell r="B18" t="str">
            <v>AOV SOP</v>
          </cell>
          <cell r="C18" t="str">
            <v>Air-Operated Valve (AOV) Spurious Operation</v>
          </cell>
          <cell r="D18" t="str">
            <v>EPIX</v>
          </cell>
          <cell r="E18">
            <v>140</v>
          </cell>
          <cell r="F18" t="str">
            <v>1171601352 h</v>
          </cell>
          <cell r="G18">
            <v>10283</v>
          </cell>
          <cell r="H18" t="str">
            <v>EB/PL/KS</v>
          </cell>
          <cell r="I18">
            <v>1.305E-07</v>
          </cell>
          <cell r="J18">
            <v>0.6801</v>
          </cell>
          <cell r="K18">
            <v>5211000</v>
          </cell>
          <cell r="L18">
            <v>3.439846743295019</v>
          </cell>
        </row>
        <row r="19">
          <cell r="A19" t="str">
            <v>BAT FTOP</v>
          </cell>
          <cell r="B19" t="str">
            <v>BAT FTOP</v>
          </cell>
          <cell r="C19" t="str">
            <v>Battery (BAT) Fail to Operate</v>
          </cell>
          <cell r="D19" t="str">
            <v>EPIX</v>
          </cell>
          <cell r="E19">
            <v>33</v>
          </cell>
          <cell r="F19" t="str">
            <v>57203716 h</v>
          </cell>
          <cell r="G19">
            <v>502</v>
          </cell>
          <cell r="H19" t="str">
            <v>EB/PL/KS</v>
          </cell>
          <cell r="I19">
            <v>5.861E-07</v>
          </cell>
          <cell r="J19">
            <v>1.883</v>
          </cell>
          <cell r="K19">
            <v>3213000</v>
          </cell>
          <cell r="L19">
            <v>2.4176761644770517</v>
          </cell>
        </row>
        <row r="20">
          <cell r="A20" t="str">
            <v>BCH FTOP</v>
          </cell>
          <cell r="B20" t="str">
            <v>BCH FTOP</v>
          </cell>
          <cell r="C20" t="str">
            <v>Battery Charger (BCH) Fail to Operate</v>
          </cell>
          <cell r="D20" t="str">
            <v>EPIX</v>
          </cell>
          <cell r="E20">
            <v>233</v>
          </cell>
          <cell r="F20" t="str">
            <v>95947373 h</v>
          </cell>
          <cell r="G20">
            <v>842</v>
          </cell>
          <cell r="H20" t="str">
            <v>EB/PL/KS</v>
          </cell>
          <cell r="I20">
            <v>2.708E-06</v>
          </cell>
          <cell r="J20">
            <v>1.281</v>
          </cell>
          <cell r="K20">
            <v>472800</v>
          </cell>
          <cell r="L20">
            <v>2.7485228951255536</v>
          </cell>
        </row>
        <row r="21">
          <cell r="A21" t="str">
            <v>BUS AC FTOP</v>
          </cell>
          <cell r="B21" t="str">
            <v>BUS AC FTOP</v>
          </cell>
          <cell r="C21" t="str">
            <v>Bus (BUS) Fail to Operate</v>
          </cell>
          <cell r="D21" t="str">
            <v>EPIX</v>
          </cell>
          <cell r="E21">
            <v>101</v>
          </cell>
          <cell r="F21" t="str">
            <v>146884096 h</v>
          </cell>
          <cell r="G21">
            <v>1289</v>
          </cell>
          <cell r="H21" t="str">
            <v>EB/PL/KS</v>
          </cell>
          <cell r="I21">
            <v>1.388E-06</v>
          </cell>
          <cell r="J21">
            <v>0.7031</v>
          </cell>
          <cell r="K21">
            <v>506500</v>
          </cell>
          <cell r="L21">
            <v>3.3984149855907777</v>
          </cell>
        </row>
        <row r="22">
          <cell r="A22" t="str">
            <v>BUS DC FTOP</v>
          </cell>
          <cell r="B22" t="str">
            <v>BUS DC FTOP</v>
          </cell>
          <cell r="C22" t="str">
            <v>Bus (BUS) Fail to Operate</v>
          </cell>
          <cell r="D22" t="str">
            <v>EPIX</v>
          </cell>
          <cell r="E22">
            <v>1</v>
          </cell>
          <cell r="F22" t="str">
            <v>6381312 h</v>
          </cell>
          <cell r="G22">
            <v>56</v>
          </cell>
          <cell r="H22" t="str">
            <v>JNID/IL</v>
          </cell>
          <cell r="I22">
            <v>2.35E-07</v>
          </cell>
          <cell r="J22">
            <v>1.5</v>
          </cell>
          <cell r="K22">
            <v>6381312</v>
          </cell>
          <cell r="L22">
            <v>2.6042553191489364</v>
          </cell>
        </row>
        <row r="23">
          <cell r="A23" t="str">
            <v>CHL FTR</v>
          </cell>
          <cell r="B23" t="str">
            <v>CHL FTR</v>
          </cell>
          <cell r="C23" t="str">
            <v>Chiller (CHL) Fail to Run</v>
          </cell>
          <cell r="D23" t="str">
            <v>EPIX</v>
          </cell>
          <cell r="E23">
            <v>180</v>
          </cell>
          <cell r="F23" t="str">
            <v>5913615 h</v>
          </cell>
          <cell r="G23">
            <v>131</v>
          </cell>
          <cell r="H23" t="str">
            <v>JNID/IL</v>
          </cell>
          <cell r="I23">
            <v>3.05E-05</v>
          </cell>
          <cell r="J23">
            <v>180.5</v>
          </cell>
          <cell r="K23">
            <v>5913615.28</v>
          </cell>
          <cell r="L23">
            <v>1.1278688524590166</v>
          </cell>
        </row>
        <row r="24">
          <cell r="A24" t="str">
            <v>CHL FTS</v>
          </cell>
          <cell r="B24" t="str">
            <v>CHL FTS</v>
          </cell>
          <cell r="C24" t="str">
            <v>Chiller (CHL) Fail to Start</v>
          </cell>
          <cell r="D24" t="str">
            <v>EPIX</v>
          </cell>
          <cell r="E24">
            <v>84</v>
          </cell>
          <cell r="F24" t="str">
            <v>19071</v>
          </cell>
          <cell r="G24">
            <v>135</v>
          </cell>
          <cell r="H24" t="str">
            <v>EB/PL/KS</v>
          </cell>
          <cell r="I24">
            <v>0.01301</v>
          </cell>
          <cell r="J24">
            <v>0.5813</v>
          </cell>
          <cell r="K24">
            <v>44.08</v>
          </cell>
          <cell r="L24">
            <v>3.618754803996925</v>
          </cell>
        </row>
        <row r="25">
          <cell r="A25" t="str">
            <v>CKV ELS</v>
          </cell>
          <cell r="B25" t="str">
            <v>CKV ELS</v>
          </cell>
          <cell r="C25" t="str">
            <v>Check Valve (CKV) External Leak Small</v>
          </cell>
          <cell r="D25" t="str">
            <v>EPIX</v>
          </cell>
          <cell r="E25">
            <v>10</v>
          </cell>
          <cell r="F25" t="str">
            <v>1004642562 h</v>
          </cell>
          <cell r="G25">
            <v>8820</v>
          </cell>
          <cell r="H25" t="str">
            <v>JNID/IL</v>
          </cell>
          <cell r="I25">
            <v>1.05E-08</v>
          </cell>
          <cell r="J25">
            <v>10.5</v>
          </cell>
          <cell r="K25">
            <v>1004642562</v>
          </cell>
          <cell r="L25">
            <v>1.5523809523809524</v>
          </cell>
        </row>
        <row r="26">
          <cell r="A26" t="str">
            <v>CKV FTC</v>
          </cell>
          <cell r="B26" t="str">
            <v>CKV FTC</v>
          </cell>
          <cell r="C26" t="str">
            <v>Check Valve (CKV) Fail to Close</v>
          </cell>
          <cell r="D26" t="str">
            <v>EPIX</v>
          </cell>
          <cell r="E26">
            <v>8</v>
          </cell>
          <cell r="F26" t="str">
            <v>46841</v>
          </cell>
          <cell r="G26">
            <v>599</v>
          </cell>
          <cell r="H26" t="str">
            <v>EB/PL/KS</v>
          </cell>
          <cell r="I26">
            <v>0.0002382</v>
          </cell>
          <cell r="J26">
            <v>0.8062</v>
          </cell>
          <cell r="K26">
            <v>3384</v>
          </cell>
          <cell r="L26">
            <v>3.234256926952141</v>
          </cell>
        </row>
        <row r="27">
          <cell r="A27" t="str">
            <v>CKV FTO</v>
          </cell>
          <cell r="B27" t="str">
            <v>CKV FTO</v>
          </cell>
          <cell r="C27" t="str">
            <v>Check Valve (CKV) Fail to Open</v>
          </cell>
          <cell r="D27" t="str">
            <v>EPIX</v>
          </cell>
          <cell r="E27">
            <v>0</v>
          </cell>
          <cell r="F27" t="str">
            <v>46841</v>
          </cell>
          <cell r="G27">
            <v>599</v>
          </cell>
          <cell r="H27" t="str">
            <v>JNID/IL</v>
          </cell>
          <cell r="I27">
            <v>1.07E-05</v>
          </cell>
          <cell r="J27">
            <v>0.5</v>
          </cell>
          <cell r="K27">
            <v>46841.43</v>
          </cell>
          <cell r="L27">
            <v>3.8317757009345796</v>
          </cell>
        </row>
        <row r="28">
          <cell r="A28" t="str">
            <v>CKV ILS</v>
          </cell>
          <cell r="B28" t="str">
            <v>CKV ILS</v>
          </cell>
          <cell r="C28" t="str">
            <v>Check Valve (CKV) Internal Leak Small</v>
          </cell>
          <cell r="D28" t="str">
            <v>EPIX</v>
          </cell>
          <cell r="E28">
            <v>204</v>
          </cell>
          <cell r="F28" t="str">
            <v>1004642562 h</v>
          </cell>
          <cell r="G28">
            <v>8820</v>
          </cell>
          <cell r="H28" t="str">
            <v>EB/PL/KS</v>
          </cell>
          <cell r="I28">
            <v>3.076E-07</v>
          </cell>
          <cell r="J28">
            <v>0.5709</v>
          </cell>
          <cell r="K28">
            <v>1856000</v>
          </cell>
          <cell r="L28">
            <v>3.663849154746424</v>
          </cell>
        </row>
        <row r="29">
          <cell r="A29" t="str">
            <v>CKV SC</v>
          </cell>
          <cell r="B29" t="str">
            <v>CKV SC</v>
          </cell>
          <cell r="C29" t="str">
            <v>Check Valve (CKV) Spurious Closing</v>
          </cell>
          <cell r="D29" t="str">
            <v>EPIX</v>
          </cell>
          <cell r="E29">
            <v>5</v>
          </cell>
          <cell r="F29" t="str">
            <v>1004642562 h</v>
          </cell>
          <cell r="G29">
            <v>8820</v>
          </cell>
          <cell r="H29" t="str">
            <v>JNID/IL</v>
          </cell>
          <cell r="I29">
            <v>5.47E-09</v>
          </cell>
          <cell r="J29">
            <v>5.5</v>
          </cell>
          <cell r="K29">
            <v>1004642562</v>
          </cell>
          <cell r="L29">
            <v>1.789762340036563</v>
          </cell>
        </row>
        <row r="30">
          <cell r="A30" t="str">
            <v>CKV SO</v>
          </cell>
          <cell r="B30" t="str">
            <v>CKV SO</v>
          </cell>
          <cell r="C30" t="str">
            <v>Check Valve (CKV) Spurious Opening</v>
          </cell>
          <cell r="D30" t="str">
            <v>EPIX</v>
          </cell>
          <cell r="E30">
            <v>3</v>
          </cell>
          <cell r="F30" t="str">
            <v>1004642562 h</v>
          </cell>
          <cell r="G30">
            <v>8820</v>
          </cell>
          <cell r="H30" t="str">
            <v>JNID/IL</v>
          </cell>
          <cell r="I30">
            <v>3.48E-09</v>
          </cell>
          <cell r="J30">
            <v>3.5</v>
          </cell>
          <cell r="K30">
            <v>1004642562</v>
          </cell>
          <cell r="L30">
            <v>2.0114942528735633</v>
          </cell>
        </row>
        <row r="31">
          <cell r="A31" t="str">
            <v>CRB FTOC</v>
          </cell>
          <cell r="B31" t="str">
            <v>CRB FTO/C</v>
          </cell>
          <cell r="C31" t="str">
            <v>Circuit Breaker (CRB) Fail to Open/Close</v>
          </cell>
          <cell r="D31" t="str">
            <v>EPIX</v>
          </cell>
          <cell r="E31">
            <v>179</v>
          </cell>
          <cell r="F31" t="str">
            <v>126213</v>
          </cell>
          <cell r="G31">
            <v>4494</v>
          </cell>
          <cell r="H31" t="str">
            <v>EB/PL/KS</v>
          </cell>
          <cell r="I31">
            <v>0.002392</v>
          </cell>
          <cell r="J31">
            <v>0.9548</v>
          </cell>
          <cell r="K31">
            <v>398.3</v>
          </cell>
          <cell r="L31">
            <v>3.040969899665552</v>
          </cell>
        </row>
        <row r="32">
          <cell r="A32" t="str">
            <v>CRB SOP</v>
          </cell>
          <cell r="B32" t="str">
            <v>CRB SOP</v>
          </cell>
          <cell r="C32" t="str">
            <v>Circuit Breaker (CRB) Spurious Operation</v>
          </cell>
          <cell r="D32" t="str">
            <v>EPIX</v>
          </cell>
          <cell r="E32">
            <v>4</v>
          </cell>
          <cell r="F32" t="str">
            <v>91161573 h</v>
          </cell>
          <cell r="G32">
            <v>800</v>
          </cell>
          <cell r="H32" t="str">
            <v>EB/PL/KS</v>
          </cell>
          <cell r="I32">
            <v>2.113E-07</v>
          </cell>
          <cell r="J32">
            <v>1.156</v>
          </cell>
          <cell r="K32">
            <v>5470000</v>
          </cell>
          <cell r="L32">
            <v>2.8471367723615715</v>
          </cell>
        </row>
        <row r="33">
          <cell r="A33" t="str">
            <v>CRBDC SOP</v>
          </cell>
          <cell r="B33" t="str">
            <v>CRB SOP</v>
          </cell>
          <cell r="C33" t="str">
            <v>Circuit Breaker (CRB) Spurious Operation</v>
          </cell>
          <cell r="D33" t="str">
            <v>EPIX</v>
          </cell>
          <cell r="E33">
            <v>4</v>
          </cell>
          <cell r="F33" t="str">
            <v>91161573 h</v>
          </cell>
          <cell r="G33">
            <v>800</v>
          </cell>
          <cell r="H33" t="str">
            <v>JNID/IL</v>
          </cell>
          <cell r="I33">
            <v>4.94E-08</v>
          </cell>
          <cell r="J33">
            <v>4.5</v>
          </cell>
          <cell r="K33">
            <v>91161573</v>
          </cell>
          <cell r="L33">
            <v>1.8785425101214575</v>
          </cell>
        </row>
        <row r="34">
          <cell r="A34" t="str">
            <v>CRBHV SOP</v>
          </cell>
          <cell r="B34" t="str">
            <v>CRB SOP</v>
          </cell>
          <cell r="C34" t="str">
            <v>Circuit Breaker (CRB) Spurious Operation</v>
          </cell>
          <cell r="D34" t="str">
            <v>EPIX</v>
          </cell>
          <cell r="E34">
            <v>4</v>
          </cell>
          <cell r="F34" t="str">
            <v>91161573 h</v>
          </cell>
          <cell r="G34">
            <v>800</v>
          </cell>
          <cell r="H34" t="str">
            <v>EB/PL/KS</v>
          </cell>
          <cell r="I34">
            <v>8.077E-07</v>
          </cell>
          <cell r="J34">
            <v>1.37</v>
          </cell>
          <cell r="K34">
            <v>1696000</v>
          </cell>
          <cell r="L34">
            <v>2.6854029961619412</v>
          </cell>
        </row>
        <row r="35">
          <cell r="A35" t="str">
            <v>CRBMV SOP</v>
          </cell>
          <cell r="B35" t="str">
            <v>CRB SOP</v>
          </cell>
          <cell r="C35" t="str">
            <v>Circuit Breaker (CRB) Spurious Operation</v>
          </cell>
          <cell r="D35" t="str">
            <v>EPIX</v>
          </cell>
          <cell r="E35">
            <v>4</v>
          </cell>
          <cell r="F35" t="str">
            <v>91161573 h</v>
          </cell>
          <cell r="G35">
            <v>800</v>
          </cell>
          <cell r="H35" t="str">
            <v>JNID/IL</v>
          </cell>
          <cell r="I35">
            <v>1.04E-07</v>
          </cell>
          <cell r="J35">
            <v>14.5</v>
          </cell>
          <cell r="K35">
            <v>139818814</v>
          </cell>
          <cell r="L35">
            <v>1.4615384615384617</v>
          </cell>
        </row>
        <row r="36">
          <cell r="A36" t="str">
            <v>CRBDC FTOC</v>
          </cell>
          <cell r="B36" t="str">
            <v>CRBDC FTOC</v>
          </cell>
          <cell r="C36" t="str">
            <v>Circuit Breaker (CRB) Fail to Open/Close</v>
          </cell>
          <cell r="D36" t="str">
            <v>EPIX</v>
          </cell>
          <cell r="E36">
            <v>7</v>
          </cell>
          <cell r="F36" t="str">
            <v>13080</v>
          </cell>
          <cell r="G36">
            <v>667</v>
          </cell>
          <cell r="H36" t="str">
            <v>JNID/IL</v>
          </cell>
          <cell r="I36">
            <v>0.000573</v>
          </cell>
          <cell r="J36">
            <v>7.5</v>
          </cell>
          <cell r="K36">
            <v>13073.74</v>
          </cell>
          <cell r="L36">
            <v>1.6666666666666665</v>
          </cell>
        </row>
        <row r="37">
          <cell r="A37" t="str">
            <v>CRBHV FTOC</v>
          </cell>
          <cell r="B37" t="str">
            <v>CRBHV FTOC</v>
          </cell>
          <cell r="C37" t="str">
            <v>Circuit Breaker (CRB) Fail to Open/Close</v>
          </cell>
          <cell r="D37" t="str">
            <v>EPIX</v>
          </cell>
          <cell r="E37">
            <v>39</v>
          </cell>
          <cell r="F37" t="str">
            <v>7964</v>
          </cell>
          <cell r="G37">
            <v>257</v>
          </cell>
          <cell r="H37" t="str">
            <v>EB/PL/KS</v>
          </cell>
          <cell r="I37">
            <v>0.006662</v>
          </cell>
          <cell r="J37">
            <v>1.09</v>
          </cell>
          <cell r="K37">
            <v>162.5</v>
          </cell>
          <cell r="L37">
            <v>2.8970279195436808</v>
          </cell>
        </row>
        <row r="38">
          <cell r="A38" t="str">
            <v>CRBMV FTOC</v>
          </cell>
          <cell r="B38" t="str">
            <v>CRBMV FTOC</v>
          </cell>
          <cell r="C38" t="str">
            <v>Circuit Breaker (CRB) Fail to Open/Close</v>
          </cell>
          <cell r="D38" t="str">
            <v>EPIX</v>
          </cell>
          <cell r="E38">
            <v>59</v>
          </cell>
          <cell r="F38" t="str">
            <v>43068</v>
          </cell>
          <cell r="G38">
            <v>1087</v>
          </cell>
          <cell r="H38" t="str">
            <v>EB/PL/KS</v>
          </cell>
          <cell r="I38">
            <v>0.002703</v>
          </cell>
          <cell r="J38">
            <v>0.5562</v>
          </cell>
          <cell r="K38">
            <v>205.2</v>
          </cell>
          <cell r="L38">
            <v>3.6936736958934513</v>
          </cell>
        </row>
        <row r="39">
          <cell r="A39" t="str">
            <v>CRD FTOP</v>
          </cell>
          <cell r="B39" t="str">
            <v>CRD FTOP</v>
          </cell>
          <cell r="C39" t="str">
            <v>Control Rod Drive (CRD) Fail to Operate</v>
          </cell>
          <cell r="D39" t="str">
            <v>EPIX</v>
          </cell>
          <cell r="E39">
            <v>13</v>
          </cell>
          <cell r="F39" t="str">
            <v>136286592 h</v>
          </cell>
          <cell r="G39">
            <v>1196</v>
          </cell>
          <cell r="H39" t="str">
            <v>JNID/IL</v>
          </cell>
          <cell r="I39">
            <v>9.91E-08</v>
          </cell>
          <cell r="J39">
            <v>13.5</v>
          </cell>
          <cell r="K39">
            <v>136286592</v>
          </cell>
          <cell r="L39">
            <v>1.4833501513622604</v>
          </cell>
        </row>
        <row r="40">
          <cell r="A40" t="str">
            <v>CRD SOP</v>
          </cell>
          <cell r="B40" t="str">
            <v>CRD SOP</v>
          </cell>
          <cell r="C40" t="str">
            <v>Control Rod Drive (CRD) Spurious Operation</v>
          </cell>
          <cell r="D40" t="str">
            <v>EPIX</v>
          </cell>
          <cell r="E40">
            <v>26</v>
          </cell>
          <cell r="F40" t="str">
            <v>136286592 h</v>
          </cell>
          <cell r="G40">
            <v>1196</v>
          </cell>
          <cell r="H40" t="str">
            <v>JNID/IL</v>
          </cell>
          <cell r="I40">
            <v>1.94E-07</v>
          </cell>
          <cell r="J40">
            <v>26.5</v>
          </cell>
          <cell r="K40">
            <v>136286592</v>
          </cell>
          <cell r="L40">
            <v>1.3402061855670104</v>
          </cell>
        </row>
        <row r="41">
          <cell r="A41" t="str">
            <v>CTF FTR</v>
          </cell>
          <cell r="B41" t="str">
            <v>CTF FTR</v>
          </cell>
          <cell r="C41" t="str">
            <v>Cooling Tower Fan (CTF) Fail to Run</v>
          </cell>
          <cell r="D41" t="str">
            <v>EPIX</v>
          </cell>
          <cell r="E41">
            <v>2</v>
          </cell>
          <cell r="F41" t="str">
            <v>1086740 h</v>
          </cell>
          <cell r="G41">
            <v>20</v>
          </cell>
          <cell r="H41" t="str">
            <v>JNID/IL</v>
          </cell>
          <cell r="I41">
            <v>2.3E-06</v>
          </cell>
          <cell r="J41">
            <v>2.5</v>
          </cell>
          <cell r="K41">
            <v>1086739.676</v>
          </cell>
          <cell r="L41">
            <v>2.21304347826087</v>
          </cell>
        </row>
        <row r="42">
          <cell r="A42" t="str">
            <v>CTF FTS</v>
          </cell>
          <cell r="B42" t="str">
            <v>CTF FTS</v>
          </cell>
          <cell r="C42" t="str">
            <v>Cooling Tower Fan (CTF) Fail to Start</v>
          </cell>
          <cell r="D42" t="str">
            <v>EPIX</v>
          </cell>
          <cell r="E42">
            <v>1</v>
          </cell>
          <cell r="F42" t="str">
            <v>1941</v>
          </cell>
          <cell r="G42">
            <v>20</v>
          </cell>
          <cell r="H42" t="str">
            <v>JNID/IL</v>
          </cell>
          <cell r="I42">
            <v>0.000773</v>
          </cell>
          <cell r="J42">
            <v>1.5</v>
          </cell>
          <cell r="K42">
            <v>1940.14</v>
          </cell>
          <cell r="L42">
            <v>2.6002587322121604</v>
          </cell>
        </row>
        <row r="43">
          <cell r="A43" t="str">
            <v>CTF SBY FTR&gt;1H</v>
          </cell>
          <cell r="B43" t="str">
            <v>CTF SBY FTR&gt;1H</v>
          </cell>
          <cell r="C43" t="str">
            <v>Cooling Tower Fan (CTF) Standby Fail to Run greater than 1 hour</v>
          </cell>
          <cell r="D43" t="str">
            <v>EPIX</v>
          </cell>
          <cell r="E43">
            <v>9</v>
          </cell>
          <cell r="F43" t="str">
            <v>334665 h</v>
          </cell>
          <cell r="G43">
            <v>46</v>
          </cell>
          <cell r="H43" t="str">
            <v>JNID/IL</v>
          </cell>
          <cell r="I43">
            <v>2.84E-05</v>
          </cell>
          <cell r="J43">
            <v>9.5</v>
          </cell>
          <cell r="K43">
            <v>334664.801</v>
          </cell>
          <cell r="L43">
            <v>1.5845070422535212</v>
          </cell>
        </row>
        <row r="44">
          <cell r="A44" t="str">
            <v>CTF SBY FTR≤1H</v>
          </cell>
          <cell r="B44" t="str">
            <v>CTF SBY FTR≤1H</v>
          </cell>
          <cell r="C44" t="str">
            <v>Cooling Tower Fan (CTF) Standby Fail to Run less than or equal to 1 hour</v>
          </cell>
          <cell r="D44" t="str">
            <v>EPIX</v>
          </cell>
          <cell r="E44">
            <v>9</v>
          </cell>
          <cell r="F44" t="str">
            <v>334665 h</v>
          </cell>
          <cell r="G44">
            <v>46</v>
          </cell>
          <cell r="H44" t="str">
            <v>JNID/IL</v>
          </cell>
          <cell r="I44">
            <v>2.84E-05</v>
          </cell>
          <cell r="J44">
            <v>9.5</v>
          </cell>
          <cell r="K44">
            <v>334664.801</v>
          </cell>
          <cell r="L44">
            <v>1.5845070422535212</v>
          </cell>
        </row>
        <row r="45">
          <cell r="A45" t="str">
            <v>CTF SBY FTS</v>
          </cell>
          <cell r="B45" t="str">
            <v>CTF SBY FTS</v>
          </cell>
          <cell r="C45" t="str">
            <v>Cooling Tower Fan (CTF) Fail to Start</v>
          </cell>
          <cell r="D45" t="str">
            <v>EPIX</v>
          </cell>
          <cell r="E45">
            <v>18</v>
          </cell>
          <cell r="F45" t="str">
            <v>23885</v>
          </cell>
          <cell r="G45">
            <v>46</v>
          </cell>
          <cell r="H45" t="str">
            <v>EB/PL/KS</v>
          </cell>
          <cell r="I45">
            <v>0.003544</v>
          </cell>
          <cell r="J45">
            <v>0.578</v>
          </cell>
          <cell r="K45">
            <v>162.5</v>
          </cell>
          <cell r="L45">
            <v>3.6427765237020315</v>
          </cell>
        </row>
        <row r="46">
          <cell r="A46" t="str">
            <v>CTG FTLR</v>
          </cell>
          <cell r="B46" t="str">
            <v>CTG FTLR</v>
          </cell>
          <cell r="C46" t="str">
            <v>Combustion Turbine Generator (CTG) Fail to Load/Run</v>
          </cell>
          <cell r="D46" t="str">
            <v>EPIX</v>
          </cell>
          <cell r="E46">
            <v>2</v>
          </cell>
          <cell r="F46" t="str">
            <v>156296</v>
          </cell>
          <cell r="G46">
            <v>3</v>
          </cell>
          <cell r="H46" t="str">
            <v>JNID/IL</v>
          </cell>
          <cell r="I46">
            <v>1.6E-05</v>
          </cell>
          <cell r="J46">
            <v>2.5</v>
          </cell>
          <cell r="K46">
            <v>156294.897</v>
          </cell>
          <cell r="L46">
            <v>2.2125</v>
          </cell>
        </row>
        <row r="47">
          <cell r="A47" t="str">
            <v>CTG FTR&gt;1H</v>
          </cell>
          <cell r="B47" t="str">
            <v>CTG FTR&gt;1H</v>
          </cell>
          <cell r="C47" t="str">
            <v>Combustion Turbine Generator (CTG) Fail to Run</v>
          </cell>
          <cell r="D47" t="str">
            <v>EPIX</v>
          </cell>
          <cell r="E47">
            <v>3</v>
          </cell>
          <cell r="F47" t="str">
            <v>473 h</v>
          </cell>
          <cell r="G47">
            <v>3</v>
          </cell>
          <cell r="H47" t="str">
            <v>JNID/IL</v>
          </cell>
          <cell r="I47">
            <v>0.0074</v>
          </cell>
          <cell r="J47">
            <v>3.5</v>
          </cell>
          <cell r="K47">
            <v>473.2</v>
          </cell>
          <cell r="L47">
            <v>2.0135135135135136</v>
          </cell>
        </row>
        <row r="48">
          <cell r="A48" t="str">
            <v>CTG FTS</v>
          </cell>
          <cell r="B48" t="str">
            <v>CTG FTS</v>
          </cell>
          <cell r="C48" t="str">
            <v>Combustion Turbine Generator (CTG) Fail to Start</v>
          </cell>
          <cell r="D48" t="str">
            <v>EPIX</v>
          </cell>
          <cell r="E48">
            <v>10</v>
          </cell>
          <cell r="F48" t="str">
            <v>672</v>
          </cell>
          <cell r="G48">
            <v>3</v>
          </cell>
          <cell r="H48" t="str">
            <v>JNID/IL</v>
          </cell>
          <cell r="I48">
            <v>0.0156</v>
          </cell>
          <cell r="J48">
            <v>10.5</v>
          </cell>
          <cell r="K48">
            <v>662.86</v>
          </cell>
          <cell r="L48">
            <v>1.5512820512820513</v>
          </cell>
        </row>
        <row r="49">
          <cell r="A49" t="str">
            <v>EDC FTR</v>
          </cell>
          <cell r="B49" t="str">
            <v>EDC FTR</v>
          </cell>
          <cell r="C49" t="str">
            <v>Engine-driven Air Compressor (EDC) Fail to Run</v>
          </cell>
          <cell r="D49" t="str">
            <v>EPIX</v>
          </cell>
          <cell r="E49">
            <v>15</v>
          </cell>
          <cell r="F49" t="str">
            <v>5687 h</v>
          </cell>
          <cell r="G49">
            <v>5</v>
          </cell>
          <cell r="H49" t="str">
            <v>EB/PL/KS</v>
          </cell>
          <cell r="I49">
            <v>0.003777</v>
          </cell>
          <cell r="J49">
            <v>0.6332</v>
          </cell>
          <cell r="K49">
            <v>167.6</v>
          </cell>
          <cell r="L49">
            <v>3.5292560232989145</v>
          </cell>
        </row>
        <row r="50">
          <cell r="A50" t="str">
            <v>EDC FTS</v>
          </cell>
          <cell r="B50" t="str">
            <v>EDC FTS</v>
          </cell>
          <cell r="C50" t="str">
            <v>Engine-driven Air Compressor (EDC) Fail to Start</v>
          </cell>
          <cell r="D50" t="str">
            <v>EPIX</v>
          </cell>
          <cell r="E50">
            <v>2</v>
          </cell>
          <cell r="F50" t="str">
            <v>1019</v>
          </cell>
          <cell r="G50">
            <v>5</v>
          </cell>
          <cell r="H50" t="str">
            <v>JNID/IL</v>
          </cell>
          <cell r="I50">
            <v>0.00245</v>
          </cell>
          <cell r="J50">
            <v>2.5</v>
          </cell>
          <cell r="K50">
            <v>1017.03</v>
          </cell>
          <cell r="L50">
            <v>2.212244897959184</v>
          </cell>
        </row>
        <row r="51">
          <cell r="A51" t="str">
            <v>EDG FTLR</v>
          </cell>
          <cell r="B51" t="str">
            <v>EDG FTLR</v>
          </cell>
          <cell r="C51" t="str">
            <v>Emergency Diesel Generator (EDG) Fail to Load/Run</v>
          </cell>
          <cell r="D51" t="str">
            <v>EPIX</v>
          </cell>
          <cell r="E51">
            <v>182</v>
          </cell>
          <cell r="F51" t="str">
            <v>49383</v>
          </cell>
          <cell r="G51">
            <v>224</v>
          </cell>
          <cell r="H51" t="str">
            <v>EB/PL/KS</v>
          </cell>
          <cell r="I51">
            <v>0.003779</v>
          </cell>
          <cell r="J51">
            <v>2.774</v>
          </cell>
          <cell r="K51">
            <v>731.1</v>
          </cell>
          <cell r="L51">
            <v>2.143688806562583</v>
          </cell>
        </row>
        <row r="52">
          <cell r="A52" t="str">
            <v>EDG FTR&gt;1H</v>
          </cell>
          <cell r="B52" t="str">
            <v>EDG FTR&gt;1H</v>
          </cell>
          <cell r="C52" t="str">
            <v>Emergency Diesel Generator (EDG) Fail to Run</v>
          </cell>
          <cell r="D52" t="str">
            <v>EPIX</v>
          </cell>
          <cell r="E52">
            <v>113</v>
          </cell>
          <cell r="F52" t="str">
            <v>106820 h</v>
          </cell>
          <cell r="G52">
            <v>224</v>
          </cell>
          <cell r="H52" t="str">
            <v>EB/PL/KS</v>
          </cell>
          <cell r="I52">
            <v>0.001096</v>
          </cell>
          <cell r="J52">
            <v>4.487</v>
          </cell>
          <cell r="K52">
            <v>4093</v>
          </cell>
          <cell r="L52">
            <v>1.8813868613138687</v>
          </cell>
        </row>
        <row r="53">
          <cell r="A53" t="str">
            <v>EDG FTS</v>
          </cell>
          <cell r="B53" t="str">
            <v>EDG FTS</v>
          </cell>
          <cell r="C53" t="str">
            <v>Emergency Diesel Generator (EDG) Fail to Start</v>
          </cell>
          <cell r="D53" t="str">
            <v>EPIX</v>
          </cell>
          <cell r="E53">
            <v>161</v>
          </cell>
          <cell r="F53" t="str">
            <v>56695</v>
          </cell>
          <cell r="G53">
            <v>224</v>
          </cell>
          <cell r="H53" t="str">
            <v>EB/PL/KS</v>
          </cell>
          <cell r="I53">
            <v>0.002891</v>
          </cell>
          <cell r="J53">
            <v>8.111</v>
          </cell>
          <cell r="K53">
            <v>2798</v>
          </cell>
          <cell r="L53">
            <v>1.6374956762365964</v>
          </cell>
        </row>
        <row r="54">
          <cell r="A54" t="str">
            <v>EDG-HPCS FTR</v>
          </cell>
          <cell r="B54" t="str">
            <v>EDG-HPCS FTR</v>
          </cell>
          <cell r="C54" t="str">
            <v>High-Pressure Core Spray Generator (HPCS) Fail to Run</v>
          </cell>
          <cell r="D54" t="str">
            <v>EPIX</v>
          </cell>
          <cell r="E54">
            <v>3</v>
          </cell>
          <cell r="F54" t="str">
            <v>3213 h</v>
          </cell>
          <cell r="G54">
            <v>8</v>
          </cell>
          <cell r="H54" t="str">
            <v>EB/PL/KS</v>
          </cell>
          <cell r="I54">
            <v>0.0009411</v>
          </cell>
          <cell r="J54">
            <v>0.5757</v>
          </cell>
          <cell r="K54">
            <v>611.7</v>
          </cell>
          <cell r="L54">
            <v>3.6521092338752523</v>
          </cell>
        </row>
        <row r="55">
          <cell r="A55" t="str">
            <v>EDG-HPCS FTS</v>
          </cell>
          <cell r="B55" t="str">
            <v>EDG-HPCS FTS</v>
          </cell>
          <cell r="C55" t="str">
            <v>High-Pressure Core Spray Generator (HPCS) Fail to Start</v>
          </cell>
          <cell r="D55" t="str">
            <v>EPIX</v>
          </cell>
          <cell r="E55">
            <v>2</v>
          </cell>
          <cell r="F55" t="str">
            <v>1925</v>
          </cell>
          <cell r="G55">
            <v>8</v>
          </cell>
          <cell r="H55" t="str">
            <v>JNID/IL</v>
          </cell>
          <cell r="I55">
            <v>0.0013</v>
          </cell>
          <cell r="J55">
            <v>2.5</v>
          </cell>
          <cell r="K55">
            <v>1923.34</v>
          </cell>
          <cell r="L55">
            <v>2.207692307692308</v>
          </cell>
        </row>
        <row r="56">
          <cell r="A56" t="str">
            <v>EDG-SBO FTR</v>
          </cell>
          <cell r="B56" t="str">
            <v>EDG-SBO FTR</v>
          </cell>
          <cell r="C56" t="str">
            <v>Station Blackout Generator (SBO) Fail to Run</v>
          </cell>
          <cell r="D56" t="str">
            <v>EPIX</v>
          </cell>
          <cell r="E56">
            <v>1</v>
          </cell>
          <cell r="F56" t="str">
            <v>1155 h</v>
          </cell>
          <cell r="G56">
            <v>4</v>
          </cell>
          <cell r="H56" t="str">
            <v>JNID/IL</v>
          </cell>
          <cell r="I56">
            <v>0.0013</v>
          </cell>
          <cell r="J56">
            <v>1.5</v>
          </cell>
          <cell r="K56">
            <v>1155.3</v>
          </cell>
          <cell r="L56">
            <v>2.6</v>
          </cell>
        </row>
        <row r="57">
          <cell r="A57" t="str">
            <v>EDG-SBO FTS</v>
          </cell>
          <cell r="B57" t="str">
            <v>EDG-SBO FTS</v>
          </cell>
          <cell r="C57" t="str">
            <v>Station Blackout Generator (SBO) Fail to Start</v>
          </cell>
          <cell r="D57" t="str">
            <v>EPIX</v>
          </cell>
          <cell r="E57">
            <v>14</v>
          </cell>
          <cell r="F57" t="str">
            <v>372</v>
          </cell>
          <cell r="G57">
            <v>4</v>
          </cell>
          <cell r="H57" t="str">
            <v>EB/PL/KS</v>
          </cell>
          <cell r="I57">
            <v>0.04319</v>
          </cell>
          <cell r="J57">
            <v>1.094</v>
          </cell>
          <cell r="K57">
            <v>24.23</v>
          </cell>
          <cell r="L57">
            <v>2.8386200509377173</v>
          </cell>
        </row>
        <row r="58">
          <cell r="A58" t="str">
            <v>EDP AFW FTR&gt;1H</v>
          </cell>
          <cell r="B58" t="str">
            <v>EDP AFW FTR&gt;1H</v>
          </cell>
          <cell r="C58" t="str">
            <v>Engine-Driven Pump (EDP) Standby Fail to Run greater than 1 hour</v>
          </cell>
          <cell r="D58" t="str">
            <v>EPIX</v>
          </cell>
          <cell r="E58">
            <v>0</v>
          </cell>
          <cell r="F58" t="str">
            <v>231 h</v>
          </cell>
          <cell r="G58">
            <v>5</v>
          </cell>
          <cell r="H58" t="str">
            <v>JNID/IL</v>
          </cell>
          <cell r="I58">
            <v>0.00216</v>
          </cell>
          <cell r="J58">
            <v>0.5</v>
          </cell>
          <cell r="K58">
            <v>231.06</v>
          </cell>
          <cell r="L58">
            <v>3.847222222222222</v>
          </cell>
        </row>
        <row r="59">
          <cell r="A59" t="str">
            <v>EDP AFW FTR≤1H</v>
          </cell>
          <cell r="B59" t="str">
            <v>EDP AFW FTR≤1H</v>
          </cell>
          <cell r="C59" t="str">
            <v>Engine-Driven Pump (EDP) Standby Fail to Run less than or equal to 1 hour</v>
          </cell>
          <cell r="D59" t="str">
            <v>EPIX</v>
          </cell>
          <cell r="E59">
            <v>4</v>
          </cell>
          <cell r="F59" t="str">
            <v>584 h</v>
          </cell>
          <cell r="G59">
            <v>5</v>
          </cell>
          <cell r="H59" t="str">
            <v>JNID/IL</v>
          </cell>
          <cell r="I59">
            <v>0.0077</v>
          </cell>
          <cell r="J59">
            <v>4.5</v>
          </cell>
          <cell r="K59">
            <v>580.01</v>
          </cell>
          <cell r="L59">
            <v>1.87012987012987</v>
          </cell>
        </row>
        <row r="60">
          <cell r="A60" t="str">
            <v>EDP AFW FTS</v>
          </cell>
          <cell r="B60" t="str">
            <v>EDP AFW FTS</v>
          </cell>
          <cell r="C60" t="str">
            <v>Engine-Driven Pump (EDP) Fail to Start</v>
          </cell>
          <cell r="D60" t="str">
            <v>EPIX</v>
          </cell>
          <cell r="E60">
            <v>6</v>
          </cell>
          <cell r="F60" t="str">
            <v>1132</v>
          </cell>
          <cell r="G60">
            <v>5</v>
          </cell>
          <cell r="H60" t="str">
            <v>EB/PL/KS</v>
          </cell>
          <cell r="I60">
            <v>0.004878</v>
          </cell>
          <cell r="J60">
            <v>0.633</v>
          </cell>
          <cell r="K60">
            <v>129.1</v>
          </cell>
          <cell r="L60">
            <v>3.5219352193521933</v>
          </cell>
        </row>
        <row r="61">
          <cell r="A61" t="str">
            <v>EDP ELS</v>
          </cell>
          <cell r="B61" t="str">
            <v>EDP ELS</v>
          </cell>
          <cell r="C61" t="str">
            <v>Engine-Driven Pump (EDP) External Leak Small</v>
          </cell>
          <cell r="D61" t="str">
            <v>EPIX</v>
          </cell>
          <cell r="E61">
            <v>7</v>
          </cell>
          <cell r="F61" t="str">
            <v>6267335 h</v>
          </cell>
          <cell r="G61">
            <v>55</v>
          </cell>
          <cell r="H61" t="str">
            <v>JNID/IL</v>
          </cell>
          <cell r="I61">
            <v>1.2E-06</v>
          </cell>
          <cell r="J61">
            <v>7.5</v>
          </cell>
          <cell r="K61">
            <v>6267335</v>
          </cell>
          <cell r="L61">
            <v>1.6583333333333334</v>
          </cell>
        </row>
        <row r="62">
          <cell r="A62" t="str">
            <v>EDP FTR&gt;1H</v>
          </cell>
          <cell r="B62" t="str">
            <v>EDP FTR&gt;1H</v>
          </cell>
          <cell r="C62" t="str">
            <v>Engine-Driven Pump (EDP) Standby Fail to Run greater than 1 hour</v>
          </cell>
          <cell r="D62" t="str">
            <v>EPIX</v>
          </cell>
          <cell r="E62">
            <v>9</v>
          </cell>
          <cell r="F62" t="str">
            <v>4182 h</v>
          </cell>
          <cell r="G62">
            <v>36</v>
          </cell>
          <cell r="H62" t="str">
            <v>JNID/IL</v>
          </cell>
          <cell r="I62">
            <v>0.00227</v>
          </cell>
          <cell r="J62">
            <v>9.5</v>
          </cell>
          <cell r="K62">
            <v>4182.08</v>
          </cell>
          <cell r="L62">
            <v>1.5859030837004406</v>
          </cell>
        </row>
        <row r="63">
          <cell r="A63" t="str">
            <v>EDP FTR≤1H</v>
          </cell>
          <cell r="B63" t="str">
            <v>EDP FTR≤1H</v>
          </cell>
          <cell r="C63" t="str">
            <v>Engine-Driven Pump (EDP) Standby Fail to Run less than or equal to 1 hour</v>
          </cell>
          <cell r="D63" t="str">
            <v>EPIX</v>
          </cell>
          <cell r="E63">
            <v>8</v>
          </cell>
          <cell r="F63" t="str">
            <v>7698 h</v>
          </cell>
          <cell r="G63">
            <v>36</v>
          </cell>
          <cell r="H63" t="str">
            <v>EB/PL/KS</v>
          </cell>
          <cell r="I63">
            <v>0.001255</v>
          </cell>
          <cell r="J63">
            <v>0.5542</v>
          </cell>
          <cell r="K63">
            <v>441.1</v>
          </cell>
          <cell r="L63">
            <v>3.7003984063745015</v>
          </cell>
        </row>
        <row r="64">
          <cell r="A64" t="str">
            <v>EDP FTS</v>
          </cell>
          <cell r="B64" t="str">
            <v>EDP FTS</v>
          </cell>
          <cell r="C64" t="str">
            <v>Engine-Driven Pump (EDP) Fail to Start</v>
          </cell>
          <cell r="D64" t="str">
            <v>EPIX</v>
          </cell>
          <cell r="E64">
            <v>44</v>
          </cell>
          <cell r="F64" t="str">
            <v>13647</v>
          </cell>
          <cell r="G64">
            <v>41</v>
          </cell>
          <cell r="H64" t="str">
            <v>EB/PL/KS</v>
          </cell>
          <cell r="I64">
            <v>0.005094</v>
          </cell>
          <cell r="J64">
            <v>0.7316</v>
          </cell>
          <cell r="K64">
            <v>142.9</v>
          </cell>
          <cell r="L64">
            <v>3.3411857086768753</v>
          </cell>
        </row>
        <row r="65">
          <cell r="A65" t="str">
            <v>EOV FTOC</v>
          </cell>
          <cell r="B65" t="str">
            <v>EOV FTO/C</v>
          </cell>
          <cell r="C65" t="str">
            <v>Explosive-Operated Valve (EOV) Fail to Open/Close</v>
          </cell>
          <cell r="D65" t="str">
            <v>EPIX</v>
          </cell>
          <cell r="E65">
            <v>1</v>
          </cell>
          <cell r="F65" t="str">
            <v>583</v>
          </cell>
          <cell r="G65">
            <v>60</v>
          </cell>
          <cell r="H65" t="str">
            <v>JNID/IL</v>
          </cell>
          <cell r="I65">
            <v>0.00257</v>
          </cell>
          <cell r="J65">
            <v>1.5</v>
          </cell>
          <cell r="K65">
            <v>582.7</v>
          </cell>
          <cell r="L65">
            <v>2.5992217898832686</v>
          </cell>
        </row>
        <row r="66">
          <cell r="A66" t="str">
            <v>FAN FTR</v>
          </cell>
          <cell r="B66" t="str">
            <v>FAN FTR</v>
          </cell>
          <cell r="C66" t="str">
            <v>Fan (FAN) Fail to Run</v>
          </cell>
          <cell r="D66" t="str">
            <v>EPIX</v>
          </cell>
          <cell r="E66">
            <v>59</v>
          </cell>
          <cell r="F66" t="str">
            <v>12619800 h</v>
          </cell>
          <cell r="G66">
            <v>219</v>
          </cell>
          <cell r="H66" t="str">
            <v>EB/PL/KS</v>
          </cell>
          <cell r="I66">
            <v>5.875E-06</v>
          </cell>
          <cell r="J66">
            <v>0.5298</v>
          </cell>
          <cell r="K66">
            <v>90190</v>
          </cell>
          <cell r="L66">
            <v>3.7617021276595746</v>
          </cell>
        </row>
        <row r="67">
          <cell r="A67" t="str">
            <v>FAN FTS</v>
          </cell>
          <cell r="B67" t="str">
            <v>FAN FTS</v>
          </cell>
          <cell r="C67" t="str">
            <v>Fan (FAN) Fail to Start</v>
          </cell>
          <cell r="D67" t="str">
            <v>EPIX</v>
          </cell>
          <cell r="E67">
            <v>42</v>
          </cell>
          <cell r="F67" t="str">
            <v>59920</v>
          </cell>
          <cell r="G67">
            <v>219</v>
          </cell>
          <cell r="H67" t="str">
            <v>JNID/IL</v>
          </cell>
          <cell r="I67">
            <v>0.000709</v>
          </cell>
          <cell r="J67">
            <v>42.5</v>
          </cell>
          <cell r="K67">
            <v>59878.55</v>
          </cell>
          <cell r="L67">
            <v>1.2651622002820875</v>
          </cell>
        </row>
        <row r="68">
          <cell r="A68" t="str">
            <v>FAN SBY FTR&gt;1H</v>
          </cell>
          <cell r="B68" t="str">
            <v>FAN SBY FTR&gt;1H</v>
          </cell>
          <cell r="C68" t="str">
            <v>Fan (FAN) Standby Fail to Run greater than 1 hour</v>
          </cell>
          <cell r="D68" t="str">
            <v>EPIX</v>
          </cell>
          <cell r="E68">
            <v>4</v>
          </cell>
          <cell r="F68" t="str">
            <v>99174 h</v>
          </cell>
          <cell r="G68">
            <v>127</v>
          </cell>
          <cell r="H68" t="str">
            <v>JNID/IL</v>
          </cell>
          <cell r="I68">
            <v>4.54E-05</v>
          </cell>
          <cell r="J68">
            <v>4.5</v>
          </cell>
          <cell r="K68">
            <v>99173.94</v>
          </cell>
          <cell r="L68">
            <v>1.8788546255506609</v>
          </cell>
        </row>
        <row r="69">
          <cell r="A69" t="str">
            <v>FAN SBY FTR≤1H</v>
          </cell>
          <cell r="B69" t="str">
            <v>FAN SBY FTR≤1H</v>
          </cell>
          <cell r="C69" t="str">
            <v>Fan (FAN) Standby Fail to Run less than or equal to 1 hour</v>
          </cell>
          <cell r="D69" t="str">
            <v>EPIX</v>
          </cell>
          <cell r="E69">
            <v>33</v>
          </cell>
          <cell r="F69" t="str">
            <v>31278 h</v>
          </cell>
          <cell r="G69">
            <v>127</v>
          </cell>
          <cell r="H69" t="str">
            <v>JNID/IL</v>
          </cell>
          <cell r="I69">
            <v>0.00107</v>
          </cell>
          <cell r="J69">
            <v>33.5</v>
          </cell>
          <cell r="K69">
            <v>31245.42</v>
          </cell>
          <cell r="L69">
            <v>1.2990654205607477</v>
          </cell>
        </row>
        <row r="70">
          <cell r="A70" t="str">
            <v>FAN SBY FTS</v>
          </cell>
          <cell r="B70" t="str">
            <v>FAN SBY FTS</v>
          </cell>
          <cell r="C70" t="str">
            <v>Fan (FAN) Fail to Start</v>
          </cell>
          <cell r="D70" t="str">
            <v>EPIX</v>
          </cell>
          <cell r="E70">
            <v>34</v>
          </cell>
          <cell r="F70" t="str">
            <v>40959</v>
          </cell>
          <cell r="G70">
            <v>127</v>
          </cell>
          <cell r="H70" t="str">
            <v>JNID/IL</v>
          </cell>
          <cell r="I70">
            <v>0.000842</v>
          </cell>
          <cell r="J70">
            <v>34.5</v>
          </cell>
          <cell r="K70">
            <v>40925.9</v>
          </cell>
          <cell r="L70">
            <v>1.2945368171021379</v>
          </cell>
        </row>
        <row r="71">
          <cell r="A71" t="str">
            <v>FLT ELS</v>
          </cell>
          <cell r="B71" t="str">
            <v>FLT ELS</v>
          </cell>
          <cell r="C71" t="str">
            <v>Filter (FLT) External Leak Small</v>
          </cell>
          <cell r="D71" t="str">
            <v>EPIX</v>
          </cell>
          <cell r="E71">
            <v>3</v>
          </cell>
          <cell r="F71" t="str">
            <v>24955463 h</v>
          </cell>
          <cell r="G71">
            <v>219</v>
          </cell>
          <cell r="H71" t="str">
            <v>JNID/IL</v>
          </cell>
          <cell r="I71">
            <v>1.4E-07</v>
          </cell>
          <cell r="J71">
            <v>3.5</v>
          </cell>
          <cell r="K71">
            <v>24955463</v>
          </cell>
          <cell r="L71">
            <v>2.0142857142857142</v>
          </cell>
        </row>
        <row r="72">
          <cell r="A72" t="str">
            <v>FLT PG</v>
          </cell>
          <cell r="B72" t="str">
            <v>FLT PG</v>
          </cell>
          <cell r="C72" t="str">
            <v>Filter (FLT) Plugged</v>
          </cell>
          <cell r="D72" t="str">
            <v>EPIX</v>
          </cell>
          <cell r="E72">
            <v>3</v>
          </cell>
          <cell r="F72" t="str">
            <v>11281248 h</v>
          </cell>
          <cell r="G72">
            <v>99</v>
          </cell>
          <cell r="H72" t="str">
            <v>JNID/IL</v>
          </cell>
          <cell r="I72">
            <v>3.1E-07</v>
          </cell>
          <cell r="J72">
            <v>3.5</v>
          </cell>
          <cell r="K72">
            <v>11281248</v>
          </cell>
          <cell r="L72">
            <v>2.009677419354839</v>
          </cell>
        </row>
        <row r="73">
          <cell r="A73" t="str">
            <v>FLTSC BYP</v>
          </cell>
          <cell r="B73" t="str">
            <v>FLTSC BYP</v>
          </cell>
          <cell r="C73" t="str">
            <v>Self-Cleaning Strainer (FLTSC) Bypass</v>
          </cell>
          <cell r="D73" t="str">
            <v>EPIX</v>
          </cell>
          <cell r="E73">
            <v>1</v>
          </cell>
          <cell r="F73" t="str">
            <v>19143936 h</v>
          </cell>
          <cell r="G73">
            <v>168</v>
          </cell>
          <cell r="H73" t="str">
            <v>JNID/IL</v>
          </cell>
          <cell r="I73">
            <v>7.84E-08</v>
          </cell>
          <cell r="J73">
            <v>1.5</v>
          </cell>
          <cell r="K73">
            <v>19143936</v>
          </cell>
          <cell r="L73">
            <v>2.6020408163265305</v>
          </cell>
        </row>
        <row r="74">
          <cell r="A74" t="str">
            <v>FLTSC ELS</v>
          </cell>
          <cell r="B74" t="str">
            <v>FLTSC ELS</v>
          </cell>
          <cell r="C74" t="str">
            <v>Self-Cleaning Strainer (FLTSC) External Leak Small</v>
          </cell>
          <cell r="D74" t="str">
            <v>EPIX</v>
          </cell>
          <cell r="E74">
            <v>16</v>
          </cell>
          <cell r="F74" t="str">
            <v>19143936 h</v>
          </cell>
          <cell r="G74">
            <v>168</v>
          </cell>
          <cell r="H74" t="str">
            <v>JNID/IL</v>
          </cell>
          <cell r="I74">
            <v>8.62E-07</v>
          </cell>
          <cell r="J74">
            <v>16.5</v>
          </cell>
          <cell r="K74">
            <v>19143936</v>
          </cell>
          <cell r="L74">
            <v>1.4385150812064966</v>
          </cell>
        </row>
        <row r="75">
          <cell r="A75" t="str">
            <v>FLTSC FTOP</v>
          </cell>
          <cell r="B75" t="str">
            <v>FLTSC FTOP</v>
          </cell>
          <cell r="C75" t="str">
            <v>Self-Cleaning Strainer (FLTSC) Fail to Operate</v>
          </cell>
          <cell r="D75" t="str">
            <v>EPIX</v>
          </cell>
          <cell r="E75">
            <v>76</v>
          </cell>
          <cell r="F75" t="str">
            <v>19143936 h</v>
          </cell>
          <cell r="G75">
            <v>168</v>
          </cell>
          <cell r="H75" t="str">
            <v>JNID/IL</v>
          </cell>
          <cell r="I75">
            <v>4E-06</v>
          </cell>
          <cell r="J75">
            <v>76.5</v>
          </cell>
          <cell r="K75">
            <v>19143936</v>
          </cell>
          <cell r="L75">
            <v>1.195</v>
          </cell>
        </row>
        <row r="76">
          <cell r="A76" t="str">
            <v>FLTSC PG</v>
          </cell>
          <cell r="B76" t="str">
            <v>FLTSC PG</v>
          </cell>
          <cell r="C76" t="str">
            <v>Self-Cleaning Strainer (FLTSC) Plugged</v>
          </cell>
          <cell r="D76" t="str">
            <v>EPIX</v>
          </cell>
          <cell r="E76">
            <v>44</v>
          </cell>
          <cell r="F76" t="str">
            <v>19143936 h</v>
          </cell>
          <cell r="G76">
            <v>168</v>
          </cell>
          <cell r="H76" t="str">
            <v>JNID/IL</v>
          </cell>
          <cell r="I76">
            <v>2.32E-06</v>
          </cell>
          <cell r="J76">
            <v>44.5</v>
          </cell>
          <cell r="K76">
            <v>19143936</v>
          </cell>
          <cell r="L76">
            <v>1.2629310344827587</v>
          </cell>
        </row>
        <row r="77">
          <cell r="A77" t="str">
            <v>HCU FTI</v>
          </cell>
          <cell r="B77" t="str">
            <v>HCU FTI</v>
          </cell>
          <cell r="C77" t="str">
            <v>Hydraulic Control Unit (HCU) Fail to Insert</v>
          </cell>
          <cell r="D77" t="str">
            <v>EPIX</v>
          </cell>
          <cell r="E77">
            <v>2</v>
          </cell>
          <cell r="F77" t="str">
            <v>269552</v>
          </cell>
          <cell r="G77">
            <v>370</v>
          </cell>
          <cell r="H77" t="str">
            <v>JNID/IL</v>
          </cell>
          <cell r="I77">
            <v>9.27E-06</v>
          </cell>
          <cell r="J77">
            <v>2.5</v>
          </cell>
          <cell r="K77">
            <v>269550.9</v>
          </cell>
          <cell r="L77">
            <v>2.2114347357065807</v>
          </cell>
        </row>
        <row r="78">
          <cell r="A78" t="str">
            <v>HCU FTOP</v>
          </cell>
          <cell r="B78" t="str">
            <v>HCU FTOP</v>
          </cell>
          <cell r="C78" t="str">
            <v>Hydraulic Control Unit (HCU) Fail to Operate</v>
          </cell>
          <cell r="D78" t="str">
            <v>EPIX</v>
          </cell>
          <cell r="E78">
            <v>22</v>
          </cell>
          <cell r="F78" t="str">
            <v>747292641 h</v>
          </cell>
          <cell r="G78">
            <v>6558</v>
          </cell>
          <cell r="H78" t="str">
            <v>EB/PL/KS</v>
          </cell>
          <cell r="I78">
            <v>3.275E-08</v>
          </cell>
          <cell r="J78">
            <v>0.6325</v>
          </cell>
          <cell r="K78">
            <v>19310000</v>
          </cell>
          <cell r="L78">
            <v>3.5297709923664122</v>
          </cell>
        </row>
        <row r="79">
          <cell r="A79" t="str">
            <v>HCU SOP</v>
          </cell>
          <cell r="B79" t="str">
            <v>HCU SOP</v>
          </cell>
          <cell r="C79" t="str">
            <v>Hydraulic Control Unit (HCU) Spurious Operation</v>
          </cell>
          <cell r="D79" t="str">
            <v>EPIX</v>
          </cell>
          <cell r="E79">
            <v>14</v>
          </cell>
          <cell r="F79" t="str">
            <v>747292641 h</v>
          </cell>
          <cell r="G79">
            <v>6558</v>
          </cell>
          <cell r="H79" t="str">
            <v>JNID/IL</v>
          </cell>
          <cell r="I79">
            <v>1.94E-08</v>
          </cell>
          <cell r="J79">
            <v>14.5</v>
          </cell>
          <cell r="K79">
            <v>747292641</v>
          </cell>
          <cell r="L79">
            <v>1.4690721649484537</v>
          </cell>
        </row>
        <row r="80">
          <cell r="A80" t="str">
            <v>HOD FTOC</v>
          </cell>
          <cell r="B80" t="str">
            <v>HOD FTO/C</v>
          </cell>
          <cell r="C80" t="str">
            <v>Air Damper (DMP) Fail to Open/Close</v>
          </cell>
          <cell r="D80" t="str">
            <v>EPIX</v>
          </cell>
          <cell r="E80">
            <v>20</v>
          </cell>
          <cell r="F80" t="str">
            <v>35320</v>
          </cell>
          <cell r="G80">
            <v>95</v>
          </cell>
          <cell r="H80" t="str">
            <v>JNID/IL</v>
          </cell>
          <cell r="I80">
            <v>0.00058</v>
          </cell>
          <cell r="J80">
            <v>20.5</v>
          </cell>
          <cell r="K80">
            <v>35300.54</v>
          </cell>
          <cell r="L80">
            <v>1.389655172413793</v>
          </cell>
        </row>
        <row r="81">
          <cell r="A81" t="str">
            <v>HOD ILS</v>
          </cell>
          <cell r="B81" t="str">
            <v>HOD ILS</v>
          </cell>
          <cell r="C81" t="str">
            <v>Air Damper (DMP) Internal Leak Small</v>
          </cell>
          <cell r="D81" t="str">
            <v>EPIX</v>
          </cell>
          <cell r="E81">
            <v>0</v>
          </cell>
          <cell r="F81" t="str">
            <v>13902144 h</v>
          </cell>
          <cell r="G81">
            <v>122</v>
          </cell>
          <cell r="H81" t="str">
            <v>JNID/IL</v>
          </cell>
          <cell r="I81">
            <v>3.6E-08</v>
          </cell>
          <cell r="J81">
            <v>0.5</v>
          </cell>
          <cell r="K81">
            <v>13902144</v>
          </cell>
          <cell r="L81">
            <v>3.8333333333333335</v>
          </cell>
        </row>
        <row r="82">
          <cell r="A82" t="str">
            <v>HOD SOP</v>
          </cell>
          <cell r="B82" t="str">
            <v>HOD SOP</v>
          </cell>
          <cell r="C82" t="str">
            <v>Air Damper (DMP) Spurious Operation</v>
          </cell>
          <cell r="D82" t="str">
            <v>EPIX</v>
          </cell>
          <cell r="E82">
            <v>8</v>
          </cell>
          <cell r="F82" t="str">
            <v>13902144 h</v>
          </cell>
          <cell r="G82">
            <v>122</v>
          </cell>
          <cell r="H82" t="str">
            <v>JNID/IL</v>
          </cell>
          <cell r="I82">
            <v>6.11E-07</v>
          </cell>
          <cell r="J82">
            <v>8.5</v>
          </cell>
          <cell r="K82">
            <v>13902144</v>
          </cell>
          <cell r="L82">
            <v>1.623567921440262</v>
          </cell>
        </row>
        <row r="83">
          <cell r="A83" t="str">
            <v>HOV ELS</v>
          </cell>
          <cell r="B83" t="str">
            <v>HOV ELS</v>
          </cell>
          <cell r="C83" t="str">
            <v>Hydraulic-Operated Valve (HOV) External Leak Small</v>
          </cell>
          <cell r="D83" t="str">
            <v>EPIX</v>
          </cell>
          <cell r="E83">
            <v>19</v>
          </cell>
          <cell r="F83" t="str">
            <v>87527799 h</v>
          </cell>
          <cell r="G83">
            <v>771</v>
          </cell>
          <cell r="H83" t="str">
            <v>JNID/IL</v>
          </cell>
          <cell r="I83">
            <v>2.23E-07</v>
          </cell>
          <cell r="J83">
            <v>19.5</v>
          </cell>
          <cell r="K83">
            <v>87527799</v>
          </cell>
          <cell r="L83">
            <v>1.399103139013453</v>
          </cell>
        </row>
        <row r="84">
          <cell r="A84" t="str">
            <v>HOV FC</v>
          </cell>
          <cell r="B84" t="str">
            <v>HOV FC</v>
          </cell>
          <cell r="C84" t="str">
            <v>Hydraulic-Operated Valve (HOV) Loss of Function / Fail to Control</v>
          </cell>
          <cell r="D84" t="str">
            <v>EPIX</v>
          </cell>
          <cell r="E84">
            <v>42</v>
          </cell>
          <cell r="F84" t="str">
            <v>87527799 h</v>
          </cell>
          <cell r="G84">
            <v>771</v>
          </cell>
          <cell r="H84" t="str">
            <v>JNID/IL</v>
          </cell>
          <cell r="I84">
            <v>4.86E-07</v>
          </cell>
          <cell r="J84">
            <v>42.5</v>
          </cell>
          <cell r="K84">
            <v>87527799</v>
          </cell>
          <cell r="L84">
            <v>1.2633744855967077</v>
          </cell>
        </row>
        <row r="85">
          <cell r="A85" t="str">
            <v>HOV FTOC</v>
          </cell>
          <cell r="B85" t="str">
            <v>HOV FTO/C</v>
          </cell>
          <cell r="C85" t="str">
            <v>Hydraulic-Operated Valve (HOV) Fail to Open/Close</v>
          </cell>
          <cell r="D85" t="str">
            <v>EPIX</v>
          </cell>
          <cell r="E85">
            <v>24</v>
          </cell>
          <cell r="F85" t="str">
            <v>20476</v>
          </cell>
          <cell r="G85">
            <v>428</v>
          </cell>
          <cell r="H85" t="str">
            <v>JNID/IL</v>
          </cell>
          <cell r="I85">
            <v>0.0012</v>
          </cell>
          <cell r="J85">
            <v>24.5</v>
          </cell>
          <cell r="K85">
            <v>20452.9</v>
          </cell>
          <cell r="L85">
            <v>1.35</v>
          </cell>
        </row>
        <row r="86">
          <cell r="A86" t="str">
            <v>HOV ILS</v>
          </cell>
          <cell r="B86" t="str">
            <v>HOV ILS</v>
          </cell>
          <cell r="C86" t="str">
            <v>Hydraulic-Operated Valve (HOV) Internal Leak Small</v>
          </cell>
          <cell r="D86" t="str">
            <v>EPIX</v>
          </cell>
          <cell r="E86">
            <v>2</v>
          </cell>
          <cell r="F86" t="str">
            <v>87527799 h</v>
          </cell>
          <cell r="G86">
            <v>771</v>
          </cell>
          <cell r="H86" t="str">
            <v>JNID/IL</v>
          </cell>
          <cell r="I86">
            <v>2.86E-08</v>
          </cell>
          <cell r="J86">
            <v>2.5</v>
          </cell>
          <cell r="K86">
            <v>87527799</v>
          </cell>
          <cell r="L86">
            <v>2.2097902097902096</v>
          </cell>
        </row>
        <row r="87">
          <cell r="A87" t="str">
            <v>HOV SOP</v>
          </cell>
          <cell r="B87" t="str">
            <v>HOV SOP</v>
          </cell>
          <cell r="C87" t="str">
            <v>Hydraulic-Operated Valve (HOV) Spurious Operation</v>
          </cell>
          <cell r="D87" t="str">
            <v>EPIX</v>
          </cell>
          <cell r="E87">
            <v>17</v>
          </cell>
          <cell r="F87" t="str">
            <v>87527799 h</v>
          </cell>
          <cell r="G87">
            <v>771</v>
          </cell>
          <cell r="H87" t="str">
            <v>JNID/IL</v>
          </cell>
          <cell r="I87">
            <v>2E-07</v>
          </cell>
          <cell r="J87">
            <v>17.5</v>
          </cell>
          <cell r="K87">
            <v>87527799</v>
          </cell>
          <cell r="L87">
            <v>1.4200000000000002</v>
          </cell>
        </row>
        <row r="88">
          <cell r="A88" t="str">
            <v>HTG FTLR</v>
          </cell>
          <cell r="B88" t="str">
            <v>HTG FTLR</v>
          </cell>
          <cell r="C88" t="str">
            <v>Hydro Turbine Generator (HTG) Fail to Load/Run</v>
          </cell>
          <cell r="D88" t="str">
            <v>EPIX</v>
          </cell>
          <cell r="E88">
            <v>6</v>
          </cell>
          <cell r="F88" t="str">
            <v>3087</v>
          </cell>
          <cell r="G88">
            <v>2</v>
          </cell>
          <cell r="H88" t="str">
            <v>JNID/IL</v>
          </cell>
          <cell r="I88">
            <v>0.0021</v>
          </cell>
          <cell r="J88">
            <v>6.5</v>
          </cell>
          <cell r="K88">
            <v>3081.47</v>
          </cell>
          <cell r="L88">
            <v>1.723809523809524</v>
          </cell>
        </row>
        <row r="89">
          <cell r="A89" t="str">
            <v>HTG FTR&gt;1H</v>
          </cell>
          <cell r="B89" t="str">
            <v>HTG FTR&gt;1H</v>
          </cell>
          <cell r="C89" t="str">
            <v>Hydro Turbine Generator (HTG) Fail to Run</v>
          </cell>
          <cell r="D89" t="str">
            <v>EPIX</v>
          </cell>
          <cell r="E89">
            <v>1</v>
          </cell>
          <cell r="F89" t="str">
            <v>7449 h</v>
          </cell>
          <cell r="G89">
            <v>2</v>
          </cell>
          <cell r="H89" t="str">
            <v>JNID/IL</v>
          </cell>
          <cell r="I89">
            <v>0.000201</v>
          </cell>
          <cell r="J89">
            <v>1.5</v>
          </cell>
          <cell r="K89">
            <v>7448.95</v>
          </cell>
          <cell r="L89">
            <v>2.6119402985074625</v>
          </cell>
        </row>
        <row r="90">
          <cell r="A90" t="str">
            <v>HTG FTS</v>
          </cell>
          <cell r="B90" t="str">
            <v>HTG FTS</v>
          </cell>
          <cell r="C90" t="str">
            <v>Hydro Turbine Generator (HTG) Fail to Start</v>
          </cell>
          <cell r="D90" t="str">
            <v>EPIX</v>
          </cell>
          <cell r="E90">
            <v>7</v>
          </cell>
          <cell r="F90" t="str">
            <v>5141</v>
          </cell>
          <cell r="G90">
            <v>2</v>
          </cell>
          <cell r="H90" t="str">
            <v>JNID/IL</v>
          </cell>
          <cell r="I90">
            <v>0.00146</v>
          </cell>
          <cell r="J90">
            <v>7.5</v>
          </cell>
          <cell r="K90">
            <v>5134.96</v>
          </cell>
          <cell r="L90">
            <v>1.6643835616438356</v>
          </cell>
        </row>
        <row r="91">
          <cell r="A91" t="str">
            <v>HTX CCW LOHT</v>
          </cell>
          <cell r="B91" t="str">
            <v>HTX CCW LOHT</v>
          </cell>
          <cell r="C91" t="str">
            <v>Heat Exchanger (HTX) Loss of Heat Transfer</v>
          </cell>
          <cell r="D91" t="str">
            <v>EPIX</v>
          </cell>
          <cell r="E91">
            <v>16</v>
          </cell>
          <cell r="F91" t="str">
            <v>31564654 h</v>
          </cell>
          <cell r="G91">
            <v>277</v>
          </cell>
          <cell r="H91" t="str">
            <v>JNID/IL</v>
          </cell>
          <cell r="I91">
            <v>5.23E-07</v>
          </cell>
          <cell r="J91">
            <v>16.5</v>
          </cell>
          <cell r="K91">
            <v>31564654</v>
          </cell>
          <cell r="L91">
            <v>1.435946462715105</v>
          </cell>
        </row>
        <row r="92">
          <cell r="A92" t="str">
            <v>HTX ELS</v>
          </cell>
          <cell r="B92" t="str">
            <v>HTX ELS</v>
          </cell>
          <cell r="C92" t="str">
            <v>Heat Exchanger (HTX) External Leak Small</v>
          </cell>
          <cell r="D92" t="str">
            <v>EPIX</v>
          </cell>
          <cell r="E92">
            <v>60</v>
          </cell>
          <cell r="F92" t="str">
            <v>222547790 h</v>
          </cell>
          <cell r="G92">
            <v>1953</v>
          </cell>
          <cell r="H92" t="str">
            <v>EB/PL/KS</v>
          </cell>
          <cell r="I92">
            <v>3.343E-07</v>
          </cell>
          <cell r="J92">
            <v>0.6159</v>
          </cell>
          <cell r="K92">
            <v>1842000</v>
          </cell>
          <cell r="L92">
            <v>3.565659587197128</v>
          </cell>
        </row>
        <row r="93">
          <cell r="A93" t="str">
            <v>HTX ILS</v>
          </cell>
          <cell r="B93" t="str">
            <v>HTX ILS</v>
          </cell>
          <cell r="C93" t="str">
            <v>Heat Exchanger (HTX) Internal Leak Small</v>
          </cell>
          <cell r="D93" t="str">
            <v>EPIX</v>
          </cell>
          <cell r="E93">
            <v>78</v>
          </cell>
          <cell r="F93" t="str">
            <v>222547790 h</v>
          </cell>
          <cell r="G93">
            <v>1953</v>
          </cell>
          <cell r="H93" t="str">
            <v>EB/PL/KS</v>
          </cell>
          <cell r="I93">
            <v>3.79E-07</v>
          </cell>
          <cell r="J93">
            <v>0.4295</v>
          </cell>
          <cell r="K93">
            <v>1133000</v>
          </cell>
          <cell r="L93">
            <v>4.052770448548813</v>
          </cell>
        </row>
        <row r="94">
          <cell r="A94" t="str">
            <v>HTX LOHT</v>
          </cell>
          <cell r="B94" t="str">
            <v>HTX LOHT</v>
          </cell>
          <cell r="C94" t="str">
            <v>Heat Exchanger (HTX) Loss of Heat Transfer</v>
          </cell>
          <cell r="D94" t="str">
            <v>EPIX</v>
          </cell>
          <cell r="E94">
            <v>82</v>
          </cell>
          <cell r="F94" t="str">
            <v>222547790 h</v>
          </cell>
          <cell r="G94">
            <v>1953</v>
          </cell>
          <cell r="H94" t="str">
            <v>EB/PL/KS</v>
          </cell>
          <cell r="I94">
            <v>4.565E-07</v>
          </cell>
          <cell r="J94">
            <v>0.5341</v>
          </cell>
          <cell r="K94">
            <v>1170000</v>
          </cell>
          <cell r="L94">
            <v>3.7524644030668126</v>
          </cell>
        </row>
        <row r="95">
          <cell r="A95" t="str">
            <v>INV FTOP</v>
          </cell>
          <cell r="B95" t="str">
            <v>INV FTOP</v>
          </cell>
          <cell r="C95" t="str">
            <v>Inverter (INV) Fail to Operate</v>
          </cell>
          <cell r="D95" t="str">
            <v>EPIX</v>
          </cell>
          <cell r="E95">
            <v>95</v>
          </cell>
          <cell r="F95" t="str">
            <v>25981056 h</v>
          </cell>
          <cell r="G95">
            <v>228</v>
          </cell>
          <cell r="H95" t="str">
            <v>EB/PL/KS</v>
          </cell>
          <cell r="I95">
            <v>5.6E-06</v>
          </cell>
          <cell r="J95">
            <v>1.184</v>
          </cell>
          <cell r="K95">
            <v>211400</v>
          </cell>
          <cell r="L95">
            <v>2.8232142857142857</v>
          </cell>
        </row>
        <row r="96">
          <cell r="A96" t="str">
            <v>MCC FTOP</v>
          </cell>
          <cell r="B96" t="str">
            <v>MCC FTOP</v>
          </cell>
          <cell r="C96" t="str">
            <v>Motor Control Center (MCC) Fail to Operate</v>
          </cell>
          <cell r="D96" t="str">
            <v>EPIX</v>
          </cell>
          <cell r="E96">
            <v>6</v>
          </cell>
          <cell r="F96" t="str">
            <v>24727584 h</v>
          </cell>
          <cell r="G96">
            <v>217</v>
          </cell>
          <cell r="H96" t="str">
            <v>EB/PL/KS</v>
          </cell>
          <cell r="I96">
            <v>2.612E-07</v>
          </cell>
          <cell r="J96">
            <v>0.8438</v>
          </cell>
          <cell r="K96">
            <v>3230000</v>
          </cell>
          <cell r="L96">
            <v>3.1830015313935682</v>
          </cell>
        </row>
        <row r="97">
          <cell r="A97" t="str">
            <v>MDC FTR</v>
          </cell>
          <cell r="B97" t="str">
            <v>MDC FTR</v>
          </cell>
          <cell r="C97" t="str">
            <v>Air Compressor (CMP) Fail to Run</v>
          </cell>
          <cell r="D97" t="str">
            <v>EPIX</v>
          </cell>
          <cell r="E97">
            <v>389</v>
          </cell>
          <cell r="F97" t="str">
            <v>5540316 h</v>
          </cell>
          <cell r="G97">
            <v>128</v>
          </cell>
          <cell r="H97" t="str">
            <v>EB/PL/KS</v>
          </cell>
          <cell r="I97">
            <v>8.497E-05</v>
          </cell>
          <cell r="J97">
            <v>2.003</v>
          </cell>
          <cell r="K97">
            <v>23570</v>
          </cell>
          <cell r="L97">
            <v>2.3702483229375075</v>
          </cell>
        </row>
        <row r="98">
          <cell r="A98" t="str">
            <v>MDC FTS</v>
          </cell>
          <cell r="B98" t="str">
            <v>MDC FTS</v>
          </cell>
          <cell r="C98" t="str">
            <v>Air Compressor (CMP) Fail to Start</v>
          </cell>
          <cell r="D98" t="str">
            <v>EPIX</v>
          </cell>
          <cell r="E98">
            <v>152</v>
          </cell>
          <cell r="F98" t="str">
            <v>24466</v>
          </cell>
          <cell r="G98">
            <v>128</v>
          </cell>
          <cell r="H98" t="str">
            <v>EB/PL/KS</v>
          </cell>
          <cell r="I98">
            <v>0.01709</v>
          </cell>
          <cell r="J98">
            <v>0.5864</v>
          </cell>
          <cell r="K98">
            <v>33.72</v>
          </cell>
          <cell r="L98">
            <v>3.5985956699824455</v>
          </cell>
        </row>
        <row r="99">
          <cell r="A99" t="str">
            <v>MDP ELS</v>
          </cell>
          <cell r="B99" t="str">
            <v>MDP ELS</v>
          </cell>
          <cell r="C99" t="str">
            <v>Motor-Driven Pump (MDP) External Leak Small</v>
          </cell>
          <cell r="D99" t="str">
            <v>EPIX</v>
          </cell>
          <cell r="E99">
            <v>93</v>
          </cell>
          <cell r="F99" t="str">
            <v>258455367 h</v>
          </cell>
          <cell r="G99">
            <v>2271</v>
          </cell>
          <cell r="H99" t="str">
            <v>EB/PL/KS</v>
          </cell>
          <cell r="I99">
            <v>3.423E-07</v>
          </cell>
          <cell r="J99">
            <v>0.7311</v>
          </cell>
          <cell r="K99">
            <v>2136000</v>
          </cell>
          <cell r="L99">
            <v>3.350861817119486</v>
          </cell>
        </row>
        <row r="100">
          <cell r="A100" t="str">
            <v>MDP FTR</v>
          </cell>
          <cell r="B100" t="str">
            <v>MDP FTR</v>
          </cell>
          <cell r="C100" t="str">
            <v>Motor-Driven Pump (MDP) Fail to Run</v>
          </cell>
          <cell r="D100" t="str">
            <v>EPIX</v>
          </cell>
          <cell r="E100">
            <v>149</v>
          </cell>
          <cell r="F100" t="str">
            <v>45853637 h</v>
          </cell>
          <cell r="G100">
            <v>704</v>
          </cell>
          <cell r="H100" t="str">
            <v>EB/PL/KS</v>
          </cell>
          <cell r="I100">
            <v>3.528E-06</v>
          </cell>
          <cell r="J100">
            <v>2.292</v>
          </cell>
          <cell r="K100">
            <v>649600</v>
          </cell>
          <cell r="L100">
            <v>2.2732426303854876</v>
          </cell>
        </row>
        <row r="101">
          <cell r="A101" t="str">
            <v>MDP SBY FTR&gt;1H</v>
          </cell>
          <cell r="B101" t="str">
            <v>MDP FTR&gt;1H</v>
          </cell>
          <cell r="C101" t="str">
            <v>Motor-Driven Pump (MDP) Standby Fail to Run greater than 1 hour</v>
          </cell>
          <cell r="D101" t="str">
            <v>EPIX</v>
          </cell>
          <cell r="E101">
            <v>110</v>
          </cell>
          <cell r="F101" t="str">
            <v>14219837 h</v>
          </cell>
          <cell r="G101">
            <v>1341</v>
          </cell>
          <cell r="H101" t="str">
            <v>EB/PL/KS</v>
          </cell>
          <cell r="I101">
            <v>1.041E-05</v>
          </cell>
          <cell r="J101">
            <v>0.781</v>
          </cell>
          <cell r="K101">
            <v>75010</v>
          </cell>
          <cell r="L101">
            <v>3.2728146013448605</v>
          </cell>
        </row>
        <row r="102">
          <cell r="A102" t="str">
            <v>MDP SBY FTR≤1H</v>
          </cell>
          <cell r="B102" t="str">
            <v>MDP FTR≤1H</v>
          </cell>
          <cell r="C102" t="str">
            <v>Motor-Driven Pump (MDP) Standby Fail to Run less than or equal to 1 hour</v>
          </cell>
          <cell r="D102" t="str">
            <v>EPIX</v>
          </cell>
          <cell r="E102">
            <v>38</v>
          </cell>
          <cell r="F102" t="str">
            <v>326023 h</v>
          </cell>
          <cell r="G102">
            <v>1341</v>
          </cell>
          <cell r="H102" t="str">
            <v>EB/PL/KS</v>
          </cell>
          <cell r="I102">
            <v>0.000123</v>
          </cell>
          <cell r="J102">
            <v>1.82</v>
          </cell>
          <cell r="K102">
            <v>14790</v>
          </cell>
          <cell r="L102">
            <v>2.444715447154471</v>
          </cell>
        </row>
        <row r="103">
          <cell r="A103" t="str">
            <v>MDP SBY FTS</v>
          </cell>
          <cell r="B103" t="str">
            <v>MDP SBY FTS</v>
          </cell>
          <cell r="C103" t="str">
            <v>Motor-Driven Pump (MDP) Fail to Start</v>
          </cell>
          <cell r="D103" t="str">
            <v>EPIX</v>
          </cell>
          <cell r="E103">
            <v>315</v>
          </cell>
          <cell r="F103" t="str">
            <v>363935</v>
          </cell>
          <cell r="G103">
            <v>1341</v>
          </cell>
          <cell r="H103" t="str">
            <v>EB/PL/KS</v>
          </cell>
          <cell r="I103">
            <v>0.0009474</v>
          </cell>
          <cell r="J103">
            <v>1.948</v>
          </cell>
          <cell r="K103">
            <v>2054</v>
          </cell>
          <cell r="L103">
            <v>2.390753641545282</v>
          </cell>
        </row>
        <row r="104">
          <cell r="A104" t="str">
            <v>MDP FTS</v>
          </cell>
          <cell r="B104" t="str">
            <v>MDP FTS</v>
          </cell>
          <cell r="C104" t="str">
            <v>Motor-Driven Pump (MDP) Fail to Start</v>
          </cell>
          <cell r="D104" t="str">
            <v>EPIX</v>
          </cell>
          <cell r="E104">
            <v>150</v>
          </cell>
          <cell r="F104" t="str">
            <v>114473</v>
          </cell>
          <cell r="G104">
            <v>706</v>
          </cell>
          <cell r="H104" t="str">
            <v>EB/PL/KS</v>
          </cell>
          <cell r="I104">
            <v>0.001362</v>
          </cell>
          <cell r="J104">
            <v>3.282</v>
          </cell>
          <cell r="K104">
            <v>2406</v>
          </cell>
          <cell r="L104">
            <v>2.0447870778267254</v>
          </cell>
        </row>
        <row r="105">
          <cell r="A105" t="str">
            <v>MOD FTOC</v>
          </cell>
          <cell r="B105" t="str">
            <v>MOD FTO/C</v>
          </cell>
          <cell r="C105" t="str">
            <v>Air Damper (DMP) Fail to Open/Close</v>
          </cell>
          <cell r="D105" t="str">
            <v>EPIX</v>
          </cell>
          <cell r="E105">
            <v>7</v>
          </cell>
          <cell r="F105" t="str">
            <v>28537</v>
          </cell>
          <cell r="G105">
            <v>64</v>
          </cell>
          <cell r="H105" t="str">
            <v>EB/PL/KS</v>
          </cell>
          <cell r="I105">
            <v>0.000233</v>
          </cell>
          <cell r="J105">
            <v>1.546</v>
          </cell>
          <cell r="K105">
            <v>6634</v>
          </cell>
          <cell r="L105">
            <v>2.5785407725321887</v>
          </cell>
        </row>
        <row r="106">
          <cell r="A106" t="str">
            <v>MOD ILS</v>
          </cell>
          <cell r="B106" t="str">
            <v>MOD ILS</v>
          </cell>
          <cell r="C106" t="str">
            <v>Air Damper (DMP) Internal Leak Small</v>
          </cell>
          <cell r="D106" t="str">
            <v>EPIX</v>
          </cell>
          <cell r="E106">
            <v>1</v>
          </cell>
          <cell r="F106" t="str">
            <v>10825440 h</v>
          </cell>
          <cell r="G106">
            <v>95</v>
          </cell>
          <cell r="H106" t="str">
            <v>JNID/IL</v>
          </cell>
          <cell r="I106">
            <v>1.39E-07</v>
          </cell>
          <cell r="J106">
            <v>1.5</v>
          </cell>
          <cell r="K106">
            <v>10825440</v>
          </cell>
          <cell r="L106">
            <v>2.5971223021582737</v>
          </cell>
        </row>
        <row r="107">
          <cell r="A107" t="str">
            <v>MOD SOP</v>
          </cell>
          <cell r="B107" t="str">
            <v>MOD SOP</v>
          </cell>
          <cell r="C107" t="str">
            <v>Air Damper (DMP) Spurious Operation</v>
          </cell>
          <cell r="D107" t="str">
            <v>EPIX</v>
          </cell>
          <cell r="E107">
            <v>0</v>
          </cell>
          <cell r="F107" t="str">
            <v>10825440 h</v>
          </cell>
          <cell r="G107">
            <v>95</v>
          </cell>
          <cell r="H107" t="str">
            <v>JNID/IL</v>
          </cell>
          <cell r="I107">
            <v>4.62E-08</v>
          </cell>
          <cell r="J107">
            <v>0.5</v>
          </cell>
          <cell r="K107">
            <v>10825440</v>
          </cell>
          <cell r="L107">
            <v>3.8311688311688314</v>
          </cell>
        </row>
        <row r="108">
          <cell r="A108" t="str">
            <v>MOV ELS</v>
          </cell>
          <cell r="B108" t="str">
            <v>MOV ELS</v>
          </cell>
          <cell r="C108" t="str">
            <v>Motor-Operated Valve (MOV) External Leak Small</v>
          </cell>
          <cell r="D108" t="str">
            <v>EPIX</v>
          </cell>
          <cell r="E108">
            <v>51</v>
          </cell>
          <cell r="F108" t="str">
            <v>1571522275 h</v>
          </cell>
          <cell r="G108">
            <v>13807</v>
          </cell>
          <cell r="H108" t="str">
            <v>EB/PL/KS</v>
          </cell>
          <cell r="I108">
            <v>3.277E-08</v>
          </cell>
          <cell r="J108">
            <v>0.4755</v>
          </cell>
          <cell r="K108">
            <v>14510000</v>
          </cell>
          <cell r="L108">
            <v>3.9121147390906312</v>
          </cell>
        </row>
        <row r="109">
          <cell r="A109" t="str">
            <v>MOV FC</v>
          </cell>
          <cell r="B109" t="str">
            <v>MOV FC</v>
          </cell>
          <cell r="C109" t="str">
            <v>Motor-Operated Valve (MOV) Loss of Function / Fail to Control</v>
          </cell>
          <cell r="D109" t="str">
            <v>EPIX</v>
          </cell>
          <cell r="E109">
            <v>105</v>
          </cell>
          <cell r="F109" t="str">
            <v>1571522275 h</v>
          </cell>
          <cell r="G109">
            <v>13807</v>
          </cell>
          <cell r="H109" t="str">
            <v>EB/PL/KS</v>
          </cell>
          <cell r="I109">
            <v>6.616E-08</v>
          </cell>
          <cell r="J109">
            <v>1.458</v>
          </cell>
          <cell r="K109">
            <v>22050000</v>
          </cell>
          <cell r="L109">
            <v>2.6299879081015716</v>
          </cell>
        </row>
        <row r="110">
          <cell r="A110" t="str">
            <v>MOV FTC</v>
          </cell>
          <cell r="B110" t="str">
            <v>MOV FTC</v>
          </cell>
          <cell r="C110" t="str">
            <v>Motor-Operated Valve (MOV) Fail to Close</v>
          </cell>
          <cell r="D110" t="str">
            <v>EPIX</v>
          </cell>
          <cell r="E110">
            <v>221</v>
          </cell>
          <cell r="F110" t="str">
            <v>602223</v>
          </cell>
          <cell r="G110">
            <v>7445</v>
          </cell>
          <cell r="H110" t="str">
            <v>EB/PL/KS</v>
          </cell>
          <cell r="I110">
            <v>0.0003875</v>
          </cell>
          <cell r="J110">
            <v>1.643</v>
          </cell>
          <cell r="K110">
            <v>4240</v>
          </cell>
          <cell r="L110">
            <v>2.526451612903226</v>
          </cell>
        </row>
        <row r="111">
          <cell r="A111" t="str">
            <v>MOV FTO</v>
          </cell>
          <cell r="B111" t="str">
            <v>MOV FTO</v>
          </cell>
          <cell r="C111" t="str">
            <v>Motor-Operated Valve (MOV) Fail to Open</v>
          </cell>
          <cell r="D111" t="str">
            <v>EPIX</v>
          </cell>
          <cell r="E111">
            <v>248</v>
          </cell>
          <cell r="F111" t="str">
            <v>602223</v>
          </cell>
          <cell r="G111">
            <v>7445</v>
          </cell>
          <cell r="H111" t="str">
            <v>EB/PL/KS</v>
          </cell>
          <cell r="I111">
            <v>0.0004375</v>
          </cell>
          <cell r="J111">
            <v>2.257</v>
          </cell>
          <cell r="K111">
            <v>5155</v>
          </cell>
          <cell r="L111">
            <v>2.2838857142857143</v>
          </cell>
        </row>
        <row r="112">
          <cell r="A112" t="str">
            <v>MOV FTOC</v>
          </cell>
          <cell r="B112" t="str">
            <v>MOV FTO/C</v>
          </cell>
          <cell r="C112" t="str">
            <v>Motor-Operated Valve (MOV) Fail to Open/Close</v>
          </cell>
          <cell r="D112" t="str">
            <v>EPIX</v>
          </cell>
          <cell r="E112">
            <v>532</v>
          </cell>
          <cell r="F112" t="str">
            <v>602223</v>
          </cell>
          <cell r="G112">
            <v>7445</v>
          </cell>
          <cell r="H112" t="str">
            <v>EB/PL/KS</v>
          </cell>
          <cell r="I112">
            <v>0.0009631</v>
          </cell>
          <cell r="J112">
            <v>2.046</v>
          </cell>
          <cell r="K112">
            <v>2123</v>
          </cell>
          <cell r="L112">
            <v>2.353857335686844</v>
          </cell>
        </row>
        <row r="113">
          <cell r="A113" t="str">
            <v>MOV ILS</v>
          </cell>
          <cell r="B113" t="str">
            <v>MOV ILS</v>
          </cell>
          <cell r="C113" t="str">
            <v>Motor-Operated Valve (MOV) Internal Leak Small</v>
          </cell>
          <cell r="D113" t="str">
            <v>EPIX</v>
          </cell>
          <cell r="E113">
            <v>145</v>
          </cell>
          <cell r="F113" t="str">
            <v>1571522275 h</v>
          </cell>
          <cell r="G113">
            <v>13807</v>
          </cell>
          <cell r="H113" t="str">
            <v>EB/PL/KS</v>
          </cell>
          <cell r="I113">
            <v>1.01E-07</v>
          </cell>
          <cell r="J113">
            <v>0.6545</v>
          </cell>
          <cell r="K113">
            <v>6477000</v>
          </cell>
          <cell r="L113">
            <v>3.489108910891089</v>
          </cell>
        </row>
        <row r="114">
          <cell r="A114" t="str">
            <v>MOV SOP</v>
          </cell>
          <cell r="B114" t="str">
            <v>MOV SOP</v>
          </cell>
          <cell r="C114" t="str">
            <v>Motor-Operated Valve (MOV) Spurious Operation</v>
          </cell>
          <cell r="D114" t="str">
            <v>EPIX</v>
          </cell>
          <cell r="E114">
            <v>52</v>
          </cell>
          <cell r="F114" t="str">
            <v>1571522275 h</v>
          </cell>
          <cell r="G114">
            <v>13807</v>
          </cell>
          <cell r="H114" t="str">
            <v>EB/PL/KS</v>
          </cell>
          <cell r="I114">
            <v>3.386E-08</v>
          </cell>
          <cell r="J114">
            <v>0.5703</v>
          </cell>
          <cell r="K114">
            <v>16840000</v>
          </cell>
          <cell r="L114">
            <v>3.665091553455405</v>
          </cell>
        </row>
        <row r="115">
          <cell r="A115" t="str">
            <v>MSV ELS</v>
          </cell>
          <cell r="B115" t="str">
            <v>MSV ELS</v>
          </cell>
          <cell r="C115" t="str">
            <v>Main Steam Isolation Valve (MSV) External Leak Small</v>
          </cell>
          <cell r="D115" t="str">
            <v>EPIX</v>
          </cell>
          <cell r="E115">
            <v>7</v>
          </cell>
          <cell r="F115" t="str">
            <v>55836292 h</v>
          </cell>
          <cell r="G115">
            <v>490</v>
          </cell>
          <cell r="H115" t="str">
            <v>JNID/IL</v>
          </cell>
          <cell r="I115">
            <v>1.34E-07</v>
          </cell>
          <cell r="J115">
            <v>7.5</v>
          </cell>
          <cell r="K115">
            <v>55836292</v>
          </cell>
          <cell r="L115">
            <v>1.671641791044776</v>
          </cell>
        </row>
        <row r="116">
          <cell r="A116" t="str">
            <v>MSV FTOC</v>
          </cell>
          <cell r="B116" t="str">
            <v>MSV FTO/C</v>
          </cell>
          <cell r="C116" t="str">
            <v>Main Steam Isolation Valve (MSV) Fail to Open/Close</v>
          </cell>
          <cell r="D116" t="str">
            <v>EPIX</v>
          </cell>
          <cell r="E116">
            <v>23</v>
          </cell>
          <cell r="F116" t="str">
            <v>30182</v>
          </cell>
          <cell r="G116">
            <v>401</v>
          </cell>
          <cell r="H116" t="str">
            <v>JNID/IL</v>
          </cell>
          <cell r="I116">
            <v>0.000779</v>
          </cell>
          <cell r="J116">
            <v>23.5</v>
          </cell>
          <cell r="K116">
            <v>30159.26</v>
          </cell>
          <cell r="L116">
            <v>1.3607188703465982</v>
          </cell>
        </row>
        <row r="117">
          <cell r="A117" t="str">
            <v>MSV ILS</v>
          </cell>
          <cell r="B117" t="str">
            <v>MSV ILS</v>
          </cell>
          <cell r="C117" t="str">
            <v>Main Steam Isolation Valve (MSV) Internal Leak Small</v>
          </cell>
          <cell r="D117" t="str">
            <v>EPIX</v>
          </cell>
          <cell r="E117">
            <v>84</v>
          </cell>
          <cell r="F117" t="str">
            <v>55836292 h</v>
          </cell>
          <cell r="G117">
            <v>490</v>
          </cell>
          <cell r="H117" t="str">
            <v>JNID/IL</v>
          </cell>
          <cell r="I117">
            <v>1.51E-06</v>
          </cell>
          <cell r="J117">
            <v>84.5</v>
          </cell>
          <cell r="K117">
            <v>55836292</v>
          </cell>
          <cell r="L117">
            <v>1.185430463576159</v>
          </cell>
        </row>
        <row r="118">
          <cell r="A118" t="str">
            <v>MSV SOP</v>
          </cell>
          <cell r="B118" t="str">
            <v>MSV SOP</v>
          </cell>
          <cell r="C118" t="str">
            <v>Main Steam Isolation Valve (MSV) Spurious Operation</v>
          </cell>
          <cell r="D118" t="str">
            <v>EPIX</v>
          </cell>
          <cell r="E118">
            <v>21</v>
          </cell>
          <cell r="F118" t="str">
            <v>55836292 h</v>
          </cell>
          <cell r="G118">
            <v>490</v>
          </cell>
          <cell r="H118" t="str">
            <v>JNID/IL</v>
          </cell>
          <cell r="I118">
            <v>3.85E-07</v>
          </cell>
          <cell r="J118">
            <v>21.5</v>
          </cell>
          <cell r="K118">
            <v>55836292</v>
          </cell>
          <cell r="L118">
            <v>1.3792207792207791</v>
          </cell>
        </row>
        <row r="119">
          <cell r="A119" t="str">
            <v>PDP ELS</v>
          </cell>
          <cell r="B119" t="str">
            <v>PDP ELS</v>
          </cell>
          <cell r="C119" t="str">
            <v>Positive Displacement Pump (PDP) External Leak Small</v>
          </cell>
          <cell r="D119" t="str">
            <v>EPIX</v>
          </cell>
          <cell r="E119">
            <v>14</v>
          </cell>
          <cell r="F119" t="str">
            <v>19599696 h</v>
          </cell>
          <cell r="G119">
            <v>172</v>
          </cell>
          <cell r="H119" t="str">
            <v>JNID/IL</v>
          </cell>
          <cell r="I119">
            <v>7.4E-07</v>
          </cell>
          <cell r="J119">
            <v>14.5</v>
          </cell>
          <cell r="K119">
            <v>19599696</v>
          </cell>
          <cell r="L119">
            <v>1.4729729729729728</v>
          </cell>
        </row>
        <row r="120">
          <cell r="A120" t="str">
            <v>PDP FTR</v>
          </cell>
          <cell r="B120" t="str">
            <v>PDP FTR</v>
          </cell>
          <cell r="C120" t="str">
            <v>Positive Displacement Pump (PDP) Fail to Run</v>
          </cell>
          <cell r="D120" t="str">
            <v>EPIX</v>
          </cell>
          <cell r="E120">
            <v>48</v>
          </cell>
          <cell r="F120" t="str">
            <v>2216149 h</v>
          </cell>
          <cell r="G120">
            <v>59</v>
          </cell>
          <cell r="H120" t="str">
            <v>EB/PL/KS</v>
          </cell>
          <cell r="I120">
            <v>2.302E-05</v>
          </cell>
          <cell r="J120">
            <v>1.152</v>
          </cell>
          <cell r="K120">
            <v>50060</v>
          </cell>
          <cell r="L120">
            <v>2.8501303214596003</v>
          </cell>
        </row>
        <row r="121">
          <cell r="A121" t="str">
            <v>PDP SBY FTR&gt;1H</v>
          </cell>
          <cell r="B121" t="str">
            <v>PDP FTR&gt;1H</v>
          </cell>
          <cell r="C121" t="str">
            <v>Positive Displacement Pump (PDP) Standby Fail to Run greater than 1 hour</v>
          </cell>
          <cell r="D121" t="str">
            <v>EPIX</v>
          </cell>
          <cell r="E121">
            <v>2</v>
          </cell>
          <cell r="F121" t="str">
            <v>1175 h</v>
          </cell>
          <cell r="G121">
            <v>74</v>
          </cell>
          <cell r="H121" t="str">
            <v>JNID/IL</v>
          </cell>
          <cell r="I121">
            <v>0.00213</v>
          </cell>
          <cell r="J121">
            <v>2.5</v>
          </cell>
          <cell r="K121">
            <v>1174.91</v>
          </cell>
          <cell r="L121">
            <v>2.211267605633803</v>
          </cell>
        </row>
        <row r="122">
          <cell r="A122" t="str">
            <v>PDP SBY FTR≤1H</v>
          </cell>
          <cell r="B122" t="str">
            <v>PDP FTR≤1H</v>
          </cell>
          <cell r="C122" t="str">
            <v>Positive Displacement Pump (PDP) Standby Fail to Run less than or equal to 1 hour</v>
          </cell>
          <cell r="D122" t="str">
            <v>EPIX</v>
          </cell>
          <cell r="E122">
            <v>2</v>
          </cell>
          <cell r="F122" t="str">
            <v>3527 h</v>
          </cell>
          <cell r="G122">
            <v>74</v>
          </cell>
          <cell r="H122" t="str">
            <v>JNID/IL</v>
          </cell>
          <cell r="I122">
            <v>0.000709</v>
          </cell>
          <cell r="J122">
            <v>2.5</v>
          </cell>
          <cell r="K122">
            <v>3525.21</v>
          </cell>
          <cell r="L122">
            <v>2.214386459802539</v>
          </cell>
        </row>
        <row r="123">
          <cell r="A123" t="str">
            <v>PDP SBY FTS</v>
          </cell>
          <cell r="B123" t="str">
            <v>PDP FTS</v>
          </cell>
          <cell r="C123" t="str">
            <v>Positive Displacement Pump (PDP) Fail to Start</v>
          </cell>
          <cell r="D123" t="str">
            <v>EPIX</v>
          </cell>
          <cell r="E123">
            <v>62</v>
          </cell>
          <cell r="F123" t="str">
            <v>25438</v>
          </cell>
          <cell r="G123">
            <v>62</v>
          </cell>
          <cell r="H123" t="str">
            <v>JNID/IL</v>
          </cell>
          <cell r="I123">
            <v>0.00179</v>
          </cell>
          <cell r="J123">
            <v>14.5</v>
          </cell>
          <cell r="K123">
            <v>8065.93</v>
          </cell>
          <cell r="L123">
            <v>1.4692737430167597</v>
          </cell>
        </row>
        <row r="124">
          <cell r="A124" t="str">
            <v>PDP FTS</v>
          </cell>
          <cell r="B124" t="str">
            <v>PDP FTS</v>
          </cell>
          <cell r="C124" t="str">
            <v>Positive Displacement Pump (PDP) Fail to Start</v>
          </cell>
          <cell r="D124" t="str">
            <v>EPIX</v>
          </cell>
          <cell r="E124">
            <v>62</v>
          </cell>
          <cell r="F124" t="str">
            <v>25438</v>
          </cell>
          <cell r="G124">
            <v>62</v>
          </cell>
          <cell r="H124" t="str">
            <v>EB/PL/KS</v>
          </cell>
          <cell r="I124">
            <v>0.003149</v>
          </cell>
          <cell r="J124">
            <v>1.02</v>
          </cell>
          <cell r="K124">
            <v>322.9</v>
          </cell>
          <cell r="L124">
            <v>2.9704668148618607</v>
          </cell>
        </row>
        <row r="125">
          <cell r="A125" t="str">
            <v>PORV ELS</v>
          </cell>
          <cell r="B125" t="str">
            <v>PORV ELS</v>
          </cell>
          <cell r="C125" t="str">
            <v>Power-Operated Relief Valve (PORV) External Leak Small</v>
          </cell>
          <cell r="D125" t="str">
            <v>EPIX</v>
          </cell>
          <cell r="E125">
            <v>5</v>
          </cell>
          <cell r="F125" t="str">
            <v>46264512 h</v>
          </cell>
          <cell r="G125">
            <v>406</v>
          </cell>
          <cell r="H125" t="str">
            <v>JNID/IL</v>
          </cell>
          <cell r="I125">
            <v>1.19E-07</v>
          </cell>
          <cell r="J125">
            <v>5.5</v>
          </cell>
          <cell r="K125">
            <v>46264512</v>
          </cell>
          <cell r="L125">
            <v>1.7899159663865547</v>
          </cell>
        </row>
        <row r="126">
          <cell r="A126" t="str">
            <v>PORV FC</v>
          </cell>
          <cell r="B126" t="str">
            <v>PORV FC</v>
          </cell>
          <cell r="C126" t="str">
            <v>Power-Operated Relief Valve (PORV) Loss of Function / Fail to Control</v>
          </cell>
          <cell r="D126" t="str">
            <v>EPIX</v>
          </cell>
          <cell r="E126">
            <v>12</v>
          </cell>
          <cell r="F126" t="str">
            <v>46264512 h</v>
          </cell>
          <cell r="G126">
            <v>406</v>
          </cell>
          <cell r="H126" t="str">
            <v>JNID/IL</v>
          </cell>
          <cell r="I126">
            <v>2.7E-07</v>
          </cell>
          <cell r="J126">
            <v>12.5</v>
          </cell>
          <cell r="K126">
            <v>46264512</v>
          </cell>
          <cell r="L126">
            <v>1.5074074074074073</v>
          </cell>
        </row>
        <row r="127">
          <cell r="A127" t="str">
            <v>PORV MSS FTC</v>
          </cell>
          <cell r="B127" t="str">
            <v>PORV MSS FTC</v>
          </cell>
          <cell r="C127" t="str">
            <v>Power-Operated Relief Valve (PORV) Fail to Close</v>
          </cell>
          <cell r="D127" t="str">
            <v>EPIX</v>
          </cell>
          <cell r="E127">
            <v>14</v>
          </cell>
          <cell r="F127" t="str">
            <v>8363</v>
          </cell>
          <cell r="G127">
            <v>126</v>
          </cell>
          <cell r="H127" t="str">
            <v>JNID/IL</v>
          </cell>
          <cell r="I127">
            <v>0.00173</v>
          </cell>
          <cell r="J127">
            <v>14.5</v>
          </cell>
          <cell r="K127">
            <v>8349.36</v>
          </cell>
          <cell r="L127">
            <v>1.4682080924855492</v>
          </cell>
        </row>
        <row r="128">
          <cell r="A128" t="str">
            <v>PORV PPR FTC</v>
          </cell>
          <cell r="B128" t="str">
            <v>PORV PPR FTC</v>
          </cell>
          <cell r="C128" t="str">
            <v>Power-Operated Relief Valve (PORV) Fail to Close</v>
          </cell>
          <cell r="D128" t="str">
            <v>EPIX</v>
          </cell>
          <cell r="E128">
            <v>4</v>
          </cell>
          <cell r="F128" t="str">
            <v>4657</v>
          </cell>
          <cell r="G128">
            <v>120</v>
          </cell>
          <cell r="H128" t="str">
            <v>JNID/IL</v>
          </cell>
          <cell r="I128">
            <v>0.000966</v>
          </cell>
          <cell r="J128">
            <v>4.5</v>
          </cell>
          <cell r="K128">
            <v>4653.08</v>
          </cell>
          <cell r="L128">
            <v>1.884057971014493</v>
          </cell>
        </row>
        <row r="129">
          <cell r="A129" t="str">
            <v>PORV MSS FTO</v>
          </cell>
          <cell r="B129" t="str">
            <v>PORV MSS FTO</v>
          </cell>
          <cell r="C129" t="str">
            <v>Power-Operated Relief Valve (PORV) Fail to Open</v>
          </cell>
          <cell r="D129" t="str">
            <v>EPIX</v>
          </cell>
          <cell r="E129">
            <v>41</v>
          </cell>
          <cell r="F129" t="str">
            <v>8363</v>
          </cell>
          <cell r="G129">
            <v>126</v>
          </cell>
          <cell r="H129" t="str">
            <v>EB/PL/KS</v>
          </cell>
          <cell r="I129">
            <v>0.005564</v>
          </cell>
          <cell r="J129">
            <v>2.123</v>
          </cell>
          <cell r="K129">
            <v>379.4</v>
          </cell>
          <cell r="L129">
            <v>2.322070452911574</v>
          </cell>
        </row>
        <row r="130">
          <cell r="A130" t="str">
            <v>PORV PPR FTO</v>
          </cell>
          <cell r="B130" t="str">
            <v>PORV PPR FTO</v>
          </cell>
          <cell r="C130" t="str">
            <v>Power-Operated Relief Valve (PORV) Fail to Open</v>
          </cell>
          <cell r="D130" t="str">
            <v>EPIX</v>
          </cell>
          <cell r="E130">
            <v>16</v>
          </cell>
          <cell r="F130" t="str">
            <v>4657</v>
          </cell>
          <cell r="G130">
            <v>120</v>
          </cell>
          <cell r="H130" t="str">
            <v>JNID/IL</v>
          </cell>
          <cell r="I130">
            <v>0.00354</v>
          </cell>
          <cell r="J130">
            <v>16.5</v>
          </cell>
          <cell r="K130">
            <v>4641.08</v>
          </cell>
          <cell r="L130">
            <v>1.4378531073446326</v>
          </cell>
        </row>
        <row r="131">
          <cell r="A131" t="str">
            <v>PORV ILS</v>
          </cell>
          <cell r="B131" t="str">
            <v>PORV ILS</v>
          </cell>
          <cell r="C131" t="str">
            <v>Power-Operated Relief Valve (PORV) Internal Leak Small</v>
          </cell>
          <cell r="D131" t="str">
            <v>EPIX</v>
          </cell>
          <cell r="E131">
            <v>23</v>
          </cell>
          <cell r="F131" t="str">
            <v>46264512 h</v>
          </cell>
          <cell r="G131">
            <v>406</v>
          </cell>
          <cell r="H131" t="str">
            <v>JNID/IL</v>
          </cell>
          <cell r="I131">
            <v>5.08E-07</v>
          </cell>
          <cell r="J131">
            <v>23.5</v>
          </cell>
          <cell r="K131">
            <v>46264512</v>
          </cell>
          <cell r="L131">
            <v>1.3622047244094486</v>
          </cell>
        </row>
        <row r="132">
          <cell r="A132" t="str">
            <v>PORV SOP</v>
          </cell>
          <cell r="B132" t="str">
            <v>PORV SOP</v>
          </cell>
          <cell r="C132" t="str">
            <v>Power-Operated Relief Valve (PORV) Spurious Operation</v>
          </cell>
          <cell r="D132" t="str">
            <v>EPIX</v>
          </cell>
          <cell r="E132">
            <v>21</v>
          </cell>
          <cell r="F132" t="str">
            <v>46264512 h</v>
          </cell>
          <cell r="G132">
            <v>406</v>
          </cell>
          <cell r="H132" t="str">
            <v>JNID/IL</v>
          </cell>
          <cell r="I132">
            <v>4.65E-07</v>
          </cell>
          <cell r="J132">
            <v>21.5</v>
          </cell>
          <cell r="K132">
            <v>46264512</v>
          </cell>
          <cell r="L132">
            <v>1.378494623655914</v>
          </cell>
        </row>
        <row r="133">
          <cell r="A133" t="str">
            <v>ROD FTOP</v>
          </cell>
          <cell r="B133" t="str">
            <v>ROD FTOP</v>
          </cell>
          <cell r="C133" t="str">
            <v>Control Rod (ROD) Fail to Operate</v>
          </cell>
          <cell r="D133" t="str">
            <v>EPIX</v>
          </cell>
          <cell r="E133">
            <v>28</v>
          </cell>
          <cell r="F133" t="str">
            <v>95605727 h</v>
          </cell>
          <cell r="G133">
            <v>839</v>
          </cell>
          <cell r="H133" t="str">
            <v>JNID/IL</v>
          </cell>
          <cell r="I133">
            <v>2.98E-07</v>
          </cell>
          <cell r="J133">
            <v>28.5</v>
          </cell>
          <cell r="K133">
            <v>95605727</v>
          </cell>
          <cell r="L133">
            <v>1.3288590604026846</v>
          </cell>
        </row>
        <row r="134">
          <cell r="A134" t="str">
            <v>ROD SOP</v>
          </cell>
          <cell r="B134" t="str">
            <v>ROD SOP</v>
          </cell>
          <cell r="C134" t="str">
            <v>Control Rod (ROD) Spurious Operation</v>
          </cell>
          <cell r="D134" t="str">
            <v>EPIX</v>
          </cell>
          <cell r="E134">
            <v>18</v>
          </cell>
          <cell r="F134" t="str">
            <v>95605727 h</v>
          </cell>
          <cell r="G134">
            <v>839</v>
          </cell>
          <cell r="H134" t="str">
            <v>JNID/IL</v>
          </cell>
          <cell r="I134">
            <v>1.94E-07</v>
          </cell>
          <cell r="J134">
            <v>18.5</v>
          </cell>
          <cell r="K134">
            <v>95605727</v>
          </cell>
          <cell r="L134">
            <v>1.407216494845361</v>
          </cell>
        </row>
        <row r="135">
          <cell r="A135" t="str">
            <v>RVL ELS</v>
          </cell>
          <cell r="B135" t="str">
            <v>RVL ELS</v>
          </cell>
          <cell r="C135" t="str">
            <v>Low-Capacity Relief Valve (RVL) External Leak Small</v>
          </cell>
          <cell r="D135" t="str">
            <v>EPIX</v>
          </cell>
          <cell r="E135">
            <v>3</v>
          </cell>
          <cell r="F135" t="str">
            <v>7520832 h</v>
          </cell>
          <cell r="G135">
            <v>66</v>
          </cell>
          <cell r="H135" t="str">
            <v>JNID/IL</v>
          </cell>
          <cell r="I135">
            <v>4.65E-07</v>
          </cell>
          <cell r="J135">
            <v>3.5</v>
          </cell>
          <cell r="K135">
            <v>7520832</v>
          </cell>
          <cell r="L135">
            <v>2.010752688172043</v>
          </cell>
        </row>
        <row r="136">
          <cell r="A136" t="str">
            <v>RVL FTC</v>
          </cell>
          <cell r="B136" t="str">
            <v>RVL FTC</v>
          </cell>
          <cell r="C136" t="str">
            <v>Low-Capacity Relief Valve (RVL) Fail to Close</v>
          </cell>
          <cell r="D136" t="str">
            <v>EPIX</v>
          </cell>
          <cell r="E136">
            <v>5</v>
          </cell>
          <cell r="F136" t="str">
            <v>185</v>
          </cell>
          <cell r="G136">
            <v>14</v>
          </cell>
          <cell r="H136" t="str">
            <v>JNID/IL</v>
          </cell>
          <cell r="I136">
            <v>0.0296</v>
          </cell>
          <cell r="J136">
            <v>5.5</v>
          </cell>
          <cell r="K136">
            <v>180.61</v>
          </cell>
          <cell r="L136">
            <v>1.7702702702702702</v>
          </cell>
        </row>
        <row r="137">
          <cell r="A137" t="str">
            <v>RVL FTO</v>
          </cell>
          <cell r="B137" t="str">
            <v>RVL FTO</v>
          </cell>
          <cell r="C137" t="str">
            <v>Low-Capacity Relief Valve (RVL) Fail to Open</v>
          </cell>
          <cell r="D137" t="str">
            <v>EPIX</v>
          </cell>
          <cell r="E137">
            <v>1</v>
          </cell>
          <cell r="F137" t="str">
            <v>185</v>
          </cell>
          <cell r="G137">
            <v>14</v>
          </cell>
          <cell r="H137" t="str">
            <v>JNID/IL</v>
          </cell>
          <cell r="I137">
            <v>0.00806</v>
          </cell>
          <cell r="J137">
            <v>1.5</v>
          </cell>
          <cell r="K137">
            <v>184.61</v>
          </cell>
          <cell r="L137">
            <v>2.5930521091811416</v>
          </cell>
        </row>
        <row r="138">
          <cell r="A138" t="str">
            <v>RVL ILS</v>
          </cell>
          <cell r="B138" t="str">
            <v>RVL ILS</v>
          </cell>
          <cell r="C138" t="str">
            <v>Low-Capacity Relief Valve (RVL) Internal Leak Small</v>
          </cell>
          <cell r="D138" t="str">
            <v>EPIX</v>
          </cell>
          <cell r="E138">
            <v>15</v>
          </cell>
          <cell r="F138" t="str">
            <v>7520832 h</v>
          </cell>
          <cell r="G138">
            <v>66</v>
          </cell>
          <cell r="H138" t="str">
            <v>JNID/IL</v>
          </cell>
          <cell r="I138">
            <v>2.06E-06</v>
          </cell>
          <cell r="J138">
            <v>15.5</v>
          </cell>
          <cell r="K138">
            <v>7520832</v>
          </cell>
          <cell r="L138">
            <v>1.4514563106796117</v>
          </cell>
        </row>
        <row r="139">
          <cell r="A139" t="str">
            <v>RVL SO</v>
          </cell>
          <cell r="B139" t="str">
            <v>RVL SO</v>
          </cell>
          <cell r="C139" t="str">
            <v>Low-Capacity Relief Valve (RVL) Spurious Opening</v>
          </cell>
          <cell r="D139" t="str">
            <v>EPIX</v>
          </cell>
          <cell r="E139">
            <v>1</v>
          </cell>
          <cell r="F139" t="str">
            <v>7520832 h</v>
          </cell>
          <cell r="G139">
            <v>66</v>
          </cell>
          <cell r="H139" t="str">
            <v>JNID/IL</v>
          </cell>
          <cell r="I139">
            <v>1.99E-07</v>
          </cell>
          <cell r="J139">
            <v>1.5</v>
          </cell>
          <cell r="K139">
            <v>7520832</v>
          </cell>
          <cell r="L139">
            <v>2.613065326633166</v>
          </cell>
        </row>
        <row r="140">
          <cell r="A140" t="str">
            <v>SMP PG</v>
          </cell>
          <cell r="B140" t="str">
            <v>SMP PG</v>
          </cell>
          <cell r="C140" t="str">
            <v>Sump Strainer (SMP) Plugged</v>
          </cell>
          <cell r="D140" t="str">
            <v>EPIX</v>
          </cell>
          <cell r="E140">
            <v>5</v>
          </cell>
          <cell r="F140" t="str">
            <v>10825440 h</v>
          </cell>
          <cell r="G140">
            <v>95</v>
          </cell>
          <cell r="H140" t="str">
            <v>JNID/IL</v>
          </cell>
          <cell r="I140">
            <v>5.08E-07</v>
          </cell>
          <cell r="J140">
            <v>5.5</v>
          </cell>
          <cell r="K140">
            <v>10825440</v>
          </cell>
          <cell r="L140">
            <v>1.7893700787401574</v>
          </cell>
        </row>
        <row r="141">
          <cell r="A141" t="str">
            <v>SOV ELS</v>
          </cell>
          <cell r="B141" t="str">
            <v>SOV ELS</v>
          </cell>
          <cell r="C141" t="str">
            <v>Solenoid-Operated Valve (SOV) External Leak Small</v>
          </cell>
          <cell r="D141" t="str">
            <v>EPIX</v>
          </cell>
          <cell r="E141">
            <v>4</v>
          </cell>
          <cell r="F141" t="str">
            <v>131304380 h</v>
          </cell>
          <cell r="G141">
            <v>1153</v>
          </cell>
          <cell r="H141" t="str">
            <v>JNID/IL</v>
          </cell>
          <cell r="I141">
            <v>3.43E-08</v>
          </cell>
          <cell r="J141">
            <v>4.5</v>
          </cell>
          <cell r="K141">
            <v>131304380</v>
          </cell>
          <cell r="L141">
            <v>1.877551020408163</v>
          </cell>
        </row>
        <row r="142">
          <cell r="A142" t="str">
            <v>SOV FC</v>
          </cell>
          <cell r="B142" t="str">
            <v>SOV FC</v>
          </cell>
          <cell r="C142" t="str">
            <v>Solenoid-Operated Valve (SOV) Loss of Function / Fail to Control</v>
          </cell>
          <cell r="D142" t="str">
            <v>EPIX</v>
          </cell>
          <cell r="E142">
            <v>61</v>
          </cell>
          <cell r="F142" t="str">
            <v>131304380 h</v>
          </cell>
          <cell r="G142">
            <v>1153</v>
          </cell>
          <cell r="H142" t="str">
            <v>JNID/IL</v>
          </cell>
          <cell r="I142">
            <v>4.68E-07</v>
          </cell>
          <cell r="J142">
            <v>61.5</v>
          </cell>
          <cell r="K142">
            <v>131304380</v>
          </cell>
          <cell r="L142">
            <v>1.2200854700854702</v>
          </cell>
        </row>
        <row r="143">
          <cell r="A143" t="str">
            <v>SOV FTOC</v>
          </cell>
          <cell r="B143" t="str">
            <v>SOV FTO/C</v>
          </cell>
          <cell r="C143" t="str">
            <v>Solenoid-Operated Valve (SOV) Fail to Open/Close</v>
          </cell>
          <cell r="D143" t="str">
            <v>EPIX</v>
          </cell>
          <cell r="E143">
            <v>30</v>
          </cell>
          <cell r="F143" t="str">
            <v>25650</v>
          </cell>
          <cell r="G143">
            <v>775</v>
          </cell>
          <cell r="H143" t="str">
            <v>JNID/IL</v>
          </cell>
          <cell r="I143">
            <v>0.00119</v>
          </cell>
          <cell r="J143">
            <v>30.5</v>
          </cell>
          <cell r="K143">
            <v>25620.77</v>
          </cell>
          <cell r="L143">
            <v>1.310924369747899</v>
          </cell>
        </row>
        <row r="144">
          <cell r="A144" t="str">
            <v>SOV ILS</v>
          </cell>
          <cell r="B144" t="str">
            <v>SOV ILS</v>
          </cell>
          <cell r="C144" t="str">
            <v>Solenoid-Operated Valve (SOV) Internal Leak Small</v>
          </cell>
          <cell r="D144" t="str">
            <v>EPIX</v>
          </cell>
          <cell r="E144">
            <v>23</v>
          </cell>
          <cell r="F144" t="str">
            <v>131304380 h</v>
          </cell>
          <cell r="G144">
            <v>1153</v>
          </cell>
          <cell r="H144" t="str">
            <v>JNID/IL</v>
          </cell>
          <cell r="I144">
            <v>1.79E-07</v>
          </cell>
          <cell r="J144">
            <v>23.5</v>
          </cell>
          <cell r="K144">
            <v>131304380</v>
          </cell>
          <cell r="L144">
            <v>1.3631284916201118</v>
          </cell>
        </row>
        <row r="145">
          <cell r="A145" t="str">
            <v>SOV SOP</v>
          </cell>
          <cell r="B145" t="str">
            <v>SOV SOP</v>
          </cell>
          <cell r="C145" t="str">
            <v>Solenoid-Operated Valve (SOV) Spurious Operation</v>
          </cell>
          <cell r="D145" t="str">
            <v>EPIX</v>
          </cell>
          <cell r="E145">
            <v>4</v>
          </cell>
          <cell r="F145" t="str">
            <v>131304380 h</v>
          </cell>
          <cell r="G145">
            <v>1153</v>
          </cell>
          <cell r="H145" t="str">
            <v>JNID/IL</v>
          </cell>
          <cell r="I145">
            <v>3.43E-08</v>
          </cell>
          <cell r="J145">
            <v>4.5</v>
          </cell>
          <cell r="K145">
            <v>131304380</v>
          </cell>
          <cell r="L145">
            <v>1.877551020408163</v>
          </cell>
        </row>
        <row r="146">
          <cell r="A146" t="str">
            <v>SRV ELS</v>
          </cell>
          <cell r="B146" t="str">
            <v>SRV ELS</v>
          </cell>
          <cell r="C146" t="str">
            <v>Safety Relief Valve (SRV) External Leak Small</v>
          </cell>
          <cell r="D146" t="str">
            <v>EPIX</v>
          </cell>
          <cell r="E146">
            <v>1</v>
          </cell>
          <cell r="F146" t="str">
            <v>62541477 h</v>
          </cell>
          <cell r="G146">
            <v>577</v>
          </cell>
          <cell r="H146" t="str">
            <v>JNID/IL</v>
          </cell>
          <cell r="I146">
            <v>2.4E-08</v>
          </cell>
          <cell r="J146">
            <v>1.5</v>
          </cell>
          <cell r="K146">
            <v>62541477</v>
          </cell>
          <cell r="L146">
            <v>2.6041666666666665</v>
          </cell>
        </row>
        <row r="147">
          <cell r="A147" t="str">
            <v>SRV FC</v>
          </cell>
          <cell r="B147" t="str">
            <v>SRV FC</v>
          </cell>
          <cell r="C147" t="str">
            <v>Safety Relief Valve (SRV) Loss of Function / Fail to Control</v>
          </cell>
          <cell r="D147" t="str">
            <v>EPIX</v>
          </cell>
          <cell r="E147">
            <v>0</v>
          </cell>
          <cell r="F147" t="str">
            <v>62541477 h</v>
          </cell>
          <cell r="G147">
            <v>577</v>
          </cell>
          <cell r="H147" t="str">
            <v>JNID/IL</v>
          </cell>
          <cell r="I147">
            <v>7.99E-09</v>
          </cell>
          <cell r="J147">
            <v>0.5</v>
          </cell>
          <cell r="K147">
            <v>62541477</v>
          </cell>
          <cell r="L147">
            <v>3.842302878598247</v>
          </cell>
        </row>
        <row r="148">
          <cell r="A148" t="str">
            <v>SRV FTC</v>
          </cell>
          <cell r="B148" t="str">
            <v>SRV FTC</v>
          </cell>
          <cell r="C148" t="str">
            <v>Safety Relief Valve (SRV) Fail to Close</v>
          </cell>
          <cell r="D148" t="str">
            <v>EPIX</v>
          </cell>
          <cell r="E148">
            <v>6</v>
          </cell>
          <cell r="F148" t="str">
            <v>7396</v>
          </cell>
          <cell r="G148">
            <v>409</v>
          </cell>
          <cell r="H148" t="str">
            <v>EB/PL/KS</v>
          </cell>
          <cell r="I148">
            <v>0.0008558</v>
          </cell>
          <cell r="J148">
            <v>0.922</v>
          </cell>
          <cell r="K148">
            <v>1076</v>
          </cell>
          <cell r="L148">
            <v>3.0824959102594067</v>
          </cell>
        </row>
        <row r="149">
          <cell r="A149" t="str">
            <v>SRV FTO</v>
          </cell>
          <cell r="B149" t="str">
            <v>SRV FTO</v>
          </cell>
          <cell r="C149" t="str">
            <v>Safety Relief Valve (SRV) Fail to Open</v>
          </cell>
          <cell r="D149" t="str">
            <v>EPIX</v>
          </cell>
          <cell r="E149">
            <v>20</v>
          </cell>
          <cell r="F149" t="str">
            <v>7396</v>
          </cell>
          <cell r="G149">
            <v>409</v>
          </cell>
          <cell r="H149" t="str">
            <v>JNID/IL</v>
          </cell>
          <cell r="I149">
            <v>0.00277</v>
          </cell>
          <cell r="J149">
            <v>20.5</v>
          </cell>
          <cell r="K149">
            <v>7376.39</v>
          </cell>
          <cell r="L149">
            <v>1.3898916967509025</v>
          </cell>
        </row>
        <row r="150">
          <cell r="A150" t="str">
            <v>SRV ILS</v>
          </cell>
          <cell r="B150" t="str">
            <v>SRV ILS</v>
          </cell>
          <cell r="C150" t="str">
            <v>Safety Relief Valve (SRV) Internal Leak Small</v>
          </cell>
          <cell r="D150" t="str">
            <v>EPIX</v>
          </cell>
          <cell r="E150">
            <v>23</v>
          </cell>
          <cell r="F150" t="str">
            <v>62541477 h</v>
          </cell>
          <cell r="G150">
            <v>577</v>
          </cell>
          <cell r="H150" t="str">
            <v>EB/PL/KS</v>
          </cell>
          <cell r="I150">
            <v>4.147E-07</v>
          </cell>
          <cell r="J150">
            <v>0.8052</v>
          </cell>
          <cell r="K150">
            <v>1942000</v>
          </cell>
          <cell r="L150">
            <v>3.2360742705570296</v>
          </cell>
        </row>
        <row r="151">
          <cell r="A151" t="str">
            <v>SRV SOP</v>
          </cell>
          <cell r="B151" t="str">
            <v>SRV SOP</v>
          </cell>
          <cell r="C151" t="str">
            <v>Safety Relief Valve (SRV) Spurious Operation</v>
          </cell>
          <cell r="D151" t="str">
            <v>EPIX</v>
          </cell>
          <cell r="E151">
            <v>12</v>
          </cell>
          <cell r="F151" t="str">
            <v>62541477 h</v>
          </cell>
          <cell r="G151">
            <v>577</v>
          </cell>
          <cell r="H151" t="str">
            <v>EB/PL/KS</v>
          </cell>
          <cell r="I151">
            <v>2.431E-07</v>
          </cell>
          <cell r="J151">
            <v>0.4426</v>
          </cell>
          <cell r="K151">
            <v>1821000</v>
          </cell>
          <cell r="L151">
            <v>4.0111065405183055</v>
          </cell>
        </row>
        <row r="152">
          <cell r="A152" t="str">
            <v>SVV ELS</v>
          </cell>
          <cell r="B152" t="str">
            <v>SVV ELS</v>
          </cell>
          <cell r="C152" t="str">
            <v>Safety Valve (SVV) External Leak Small</v>
          </cell>
          <cell r="D152" t="str">
            <v>EPIX</v>
          </cell>
          <cell r="E152">
            <v>4</v>
          </cell>
          <cell r="F152" t="str">
            <v>161355977 h</v>
          </cell>
          <cell r="G152">
            <v>1416</v>
          </cell>
          <cell r="H152" t="str">
            <v>JNID/IL</v>
          </cell>
          <cell r="I152">
            <v>2.79E-08</v>
          </cell>
          <cell r="J152">
            <v>4.5</v>
          </cell>
          <cell r="K152">
            <v>161355977</v>
          </cell>
          <cell r="L152">
            <v>1.878136200716846</v>
          </cell>
        </row>
        <row r="153">
          <cell r="A153" t="str">
            <v>SVV FTC</v>
          </cell>
          <cell r="B153" t="str">
            <v>SVV FTC</v>
          </cell>
          <cell r="C153" t="str">
            <v>Safety Valve (SVV) Fail to Close</v>
          </cell>
          <cell r="D153" t="str">
            <v>EPIX</v>
          </cell>
          <cell r="E153">
            <v>3</v>
          </cell>
          <cell r="F153" t="str">
            <v>17320</v>
          </cell>
          <cell r="G153">
            <v>950</v>
          </cell>
          <cell r="H153" t="str">
            <v>JNID/IL</v>
          </cell>
          <cell r="I153">
            <v>0.000202</v>
          </cell>
          <cell r="J153">
            <v>3.5</v>
          </cell>
          <cell r="K153">
            <v>17317.83</v>
          </cell>
          <cell r="L153">
            <v>2.00990099009901</v>
          </cell>
        </row>
        <row r="154">
          <cell r="A154" t="str">
            <v>SVV MSS FTC</v>
          </cell>
          <cell r="B154" t="str">
            <v>SVV MSS FTC</v>
          </cell>
          <cell r="C154" t="str">
            <v>Safety Valve (SVV) Fail to Close</v>
          </cell>
          <cell r="D154" t="str">
            <v>EPIX</v>
          </cell>
          <cell r="E154">
            <v>2</v>
          </cell>
          <cell r="F154" t="str">
            <v>14809</v>
          </cell>
          <cell r="G154">
            <v>760</v>
          </cell>
          <cell r="H154" t="str">
            <v>JNID/IL</v>
          </cell>
          <cell r="I154">
            <v>0.000169</v>
          </cell>
          <cell r="J154">
            <v>2.5</v>
          </cell>
          <cell r="K154">
            <v>14807.04</v>
          </cell>
          <cell r="L154">
            <v>2.21301775147929</v>
          </cell>
        </row>
        <row r="155">
          <cell r="A155" t="str">
            <v>SVV RCS FTC</v>
          </cell>
          <cell r="B155" t="str">
            <v>SVV RCS FTC</v>
          </cell>
          <cell r="C155" t="str">
            <v>Safety Valve (SVV) Fail to Close</v>
          </cell>
          <cell r="D155" t="str">
            <v>EPIX</v>
          </cell>
          <cell r="E155">
            <v>1</v>
          </cell>
          <cell r="F155" t="str">
            <v>2048</v>
          </cell>
          <cell r="G155">
            <v>147</v>
          </cell>
          <cell r="H155" t="str">
            <v>JNID/IL</v>
          </cell>
          <cell r="I155">
            <v>0.000732</v>
          </cell>
          <cell r="J155">
            <v>1.5</v>
          </cell>
          <cell r="K155">
            <v>2047.76</v>
          </cell>
          <cell r="L155">
            <v>2.609289617486339</v>
          </cell>
        </row>
        <row r="156">
          <cell r="A156" t="str">
            <v>SVV FTO</v>
          </cell>
          <cell r="B156" t="str">
            <v>SVV FTO</v>
          </cell>
          <cell r="C156" t="str">
            <v>Safety Valve (SVV) Fail to Open</v>
          </cell>
          <cell r="D156" t="str">
            <v>EPIX</v>
          </cell>
          <cell r="E156">
            <v>7</v>
          </cell>
          <cell r="F156" t="str">
            <v>17320</v>
          </cell>
          <cell r="G156">
            <v>950</v>
          </cell>
          <cell r="H156" t="str">
            <v>EB/PL/KS</v>
          </cell>
          <cell r="I156">
            <v>0.0004234</v>
          </cell>
          <cell r="J156">
            <v>1.034</v>
          </cell>
          <cell r="K156">
            <v>2441</v>
          </cell>
          <cell r="L156">
            <v>2.959376476145489</v>
          </cell>
        </row>
        <row r="157">
          <cell r="A157" t="str">
            <v>SVV MSS FTO</v>
          </cell>
          <cell r="B157" t="str">
            <v>SVV MSS FTO</v>
          </cell>
          <cell r="C157" t="str">
            <v>Safety Valve (SVV) Fail to Open</v>
          </cell>
          <cell r="D157" t="str">
            <v>EPIX</v>
          </cell>
          <cell r="E157">
            <v>6</v>
          </cell>
          <cell r="F157" t="str">
            <v>14809</v>
          </cell>
          <cell r="G157">
            <v>760</v>
          </cell>
          <cell r="H157" t="str">
            <v>EB/PL/KS</v>
          </cell>
          <cell r="I157">
            <v>0.0004505</v>
          </cell>
          <cell r="J157">
            <v>0.5044</v>
          </cell>
          <cell r="K157">
            <v>1119</v>
          </cell>
          <cell r="L157">
            <v>3.8290788013318533</v>
          </cell>
        </row>
        <row r="158">
          <cell r="A158" t="str">
            <v>SVV RCS FTO</v>
          </cell>
          <cell r="B158" t="str">
            <v>SVV RCS FTO</v>
          </cell>
          <cell r="C158" t="str">
            <v>Safety Valve (SVV) Fail to Open</v>
          </cell>
          <cell r="D158" t="str">
            <v>EPIX</v>
          </cell>
          <cell r="E158">
            <v>1</v>
          </cell>
          <cell r="F158" t="str">
            <v>2048</v>
          </cell>
          <cell r="G158">
            <v>147</v>
          </cell>
          <cell r="H158" t="str">
            <v>JNID/IL</v>
          </cell>
          <cell r="I158">
            <v>0.000732</v>
          </cell>
          <cell r="J158">
            <v>1.5</v>
          </cell>
          <cell r="K158">
            <v>2047.76</v>
          </cell>
          <cell r="L158">
            <v>2.609289617486339</v>
          </cell>
        </row>
        <row r="159">
          <cell r="A159" t="str">
            <v>SVV ILS</v>
          </cell>
          <cell r="B159" t="str">
            <v>SVV ILS</v>
          </cell>
          <cell r="C159" t="str">
            <v>Safety Valve (SVV) Internal Leak Small</v>
          </cell>
          <cell r="D159" t="str">
            <v>EPIX</v>
          </cell>
          <cell r="E159">
            <v>14</v>
          </cell>
          <cell r="F159" t="str">
            <v>161355977 h</v>
          </cell>
          <cell r="G159">
            <v>1416</v>
          </cell>
          <cell r="H159" t="str">
            <v>JNID/IL</v>
          </cell>
          <cell r="I159">
            <v>8.99E-08</v>
          </cell>
          <cell r="J159">
            <v>14.5</v>
          </cell>
          <cell r="K159">
            <v>161355977</v>
          </cell>
          <cell r="L159">
            <v>1.468298109010011</v>
          </cell>
        </row>
        <row r="160">
          <cell r="A160" t="str">
            <v>SVV MSS SOP </v>
          </cell>
          <cell r="B160" t="str">
            <v>SVV MSS SOP </v>
          </cell>
          <cell r="C160" t="str">
            <v>Safety Valve (SVV) Spurious Operation</v>
          </cell>
          <cell r="D160" t="str">
            <v>EPIX</v>
          </cell>
          <cell r="E160">
            <v>9</v>
          </cell>
          <cell r="F160" t="str">
            <v>136514441 h</v>
          </cell>
          <cell r="G160">
            <v>1198</v>
          </cell>
          <cell r="H160" t="str">
            <v>JNID/IL</v>
          </cell>
          <cell r="I160">
            <v>6.96E-08</v>
          </cell>
          <cell r="J160">
            <v>9.5</v>
          </cell>
          <cell r="K160">
            <v>136514441</v>
          </cell>
          <cell r="L160">
            <v>1.5804597701149425</v>
          </cell>
        </row>
        <row r="161">
          <cell r="A161" t="str">
            <v>SVV RCS SOP</v>
          </cell>
          <cell r="B161" t="str">
            <v>SVV RCS SOP</v>
          </cell>
          <cell r="C161" t="str">
            <v>Safety Valve (SVV) Spurious Operation</v>
          </cell>
          <cell r="D161" t="str">
            <v>EPIX</v>
          </cell>
          <cell r="E161">
            <v>9</v>
          </cell>
          <cell r="F161" t="str">
            <v>136514441 h</v>
          </cell>
          <cell r="G161">
            <v>1198</v>
          </cell>
          <cell r="H161" t="str">
            <v>JNID/IL</v>
          </cell>
          <cell r="I161">
            <v>6.96E-08</v>
          </cell>
          <cell r="J161">
            <v>9.5</v>
          </cell>
          <cell r="K161">
            <v>136514441</v>
          </cell>
          <cell r="L161">
            <v>1.5804597701149425</v>
          </cell>
        </row>
        <row r="162">
          <cell r="A162" t="str">
            <v>TBV FC</v>
          </cell>
          <cell r="B162" t="str">
            <v>TBV FC</v>
          </cell>
          <cell r="C162" t="str">
            <v>Turbine Bypass Valve (TBV) Loss of Function / Fail to Control</v>
          </cell>
          <cell r="D162" t="str">
            <v>EPIX</v>
          </cell>
          <cell r="E162">
            <v>18</v>
          </cell>
          <cell r="F162" t="str">
            <v>17548608 h</v>
          </cell>
          <cell r="G162">
            <v>154</v>
          </cell>
          <cell r="H162" t="str">
            <v>JNID/IL</v>
          </cell>
          <cell r="I162">
            <v>1.05E-06</v>
          </cell>
          <cell r="J162">
            <v>18.5</v>
          </cell>
          <cell r="K162">
            <v>17548608</v>
          </cell>
          <cell r="L162">
            <v>1.4190476190476191</v>
          </cell>
        </row>
        <row r="163">
          <cell r="A163" t="str">
            <v>TBV FTC</v>
          </cell>
          <cell r="B163" t="str">
            <v>TBV FTC</v>
          </cell>
          <cell r="C163" t="str">
            <v>Turbine Bypass Valve (TBV) Fail to Close</v>
          </cell>
          <cell r="D163" t="str">
            <v>EPIX</v>
          </cell>
          <cell r="E163">
            <v>0</v>
          </cell>
          <cell r="F163" t="str">
            <v>2023</v>
          </cell>
          <cell r="G163">
            <v>77</v>
          </cell>
          <cell r="H163" t="str">
            <v>JNID/IL</v>
          </cell>
          <cell r="I163">
            <v>0.000247</v>
          </cell>
          <cell r="J163">
            <v>0.5</v>
          </cell>
          <cell r="K163">
            <v>2023.82</v>
          </cell>
          <cell r="L163">
            <v>3.8421052631578947</v>
          </cell>
        </row>
        <row r="164">
          <cell r="A164" t="str">
            <v>TBV FTO</v>
          </cell>
          <cell r="B164" t="str">
            <v>TBV FTO</v>
          </cell>
          <cell r="C164" t="str">
            <v>Turbine Bypass Valve (TBV) Fail to Open</v>
          </cell>
          <cell r="D164" t="str">
            <v>EPIX</v>
          </cell>
          <cell r="E164">
            <v>8</v>
          </cell>
          <cell r="F164" t="str">
            <v>2023</v>
          </cell>
          <cell r="G164">
            <v>77</v>
          </cell>
          <cell r="H164" t="str">
            <v>JNID/IL</v>
          </cell>
          <cell r="I164">
            <v>0.0042</v>
          </cell>
          <cell r="J164">
            <v>8.5</v>
          </cell>
          <cell r="K164">
            <v>2015.82</v>
          </cell>
          <cell r="L164">
            <v>1.6214285714285714</v>
          </cell>
        </row>
        <row r="165">
          <cell r="A165" t="str">
            <v>TBV FTOC</v>
          </cell>
          <cell r="B165" t="str">
            <v>TBV FTO/C</v>
          </cell>
          <cell r="C165" t="str">
            <v>Turbine Bypass Valve (TBV) Fail to Open/Close</v>
          </cell>
          <cell r="D165" t="str">
            <v>EPIX</v>
          </cell>
          <cell r="E165">
            <v>10</v>
          </cell>
          <cell r="F165" t="str">
            <v>2023</v>
          </cell>
          <cell r="G165">
            <v>77</v>
          </cell>
          <cell r="H165" t="str">
            <v>JNID/IL</v>
          </cell>
          <cell r="I165">
            <v>0.00519</v>
          </cell>
          <cell r="J165">
            <v>10.5</v>
          </cell>
          <cell r="K165">
            <v>2013.82</v>
          </cell>
          <cell r="L165">
            <v>1.5529865125240847</v>
          </cell>
        </row>
        <row r="166">
          <cell r="A166" t="str">
            <v>TDP ELS</v>
          </cell>
          <cell r="B166" t="str">
            <v>TDP ELS</v>
          </cell>
          <cell r="C166" t="str">
            <v>Turbine-Driven Pump (TDP) External Leak Small</v>
          </cell>
          <cell r="D166" t="str">
            <v>EPIX</v>
          </cell>
          <cell r="E166">
            <v>14</v>
          </cell>
          <cell r="F166" t="str">
            <v>20036597 h</v>
          </cell>
          <cell r="G166">
            <v>178</v>
          </cell>
          <cell r="H166" t="str">
            <v>JNID/IL</v>
          </cell>
          <cell r="I166">
            <v>7.24E-07</v>
          </cell>
          <cell r="J166">
            <v>14.5</v>
          </cell>
          <cell r="K166">
            <v>20036597</v>
          </cell>
          <cell r="L166">
            <v>1.4640883977900554</v>
          </cell>
        </row>
        <row r="167">
          <cell r="A167" t="str">
            <v>TDP FTR</v>
          </cell>
          <cell r="B167" t="str">
            <v>TDP FTR</v>
          </cell>
          <cell r="C167" t="str">
            <v>Turbine-Driven Pump (TDP) Fail to Run</v>
          </cell>
          <cell r="D167" t="str">
            <v>EPIX</v>
          </cell>
          <cell r="E167">
            <v>39</v>
          </cell>
          <cell r="F167" t="str">
            <v>4276404 h</v>
          </cell>
          <cell r="G167">
            <v>42</v>
          </cell>
          <cell r="H167" t="str">
            <v>EB/PL/KS</v>
          </cell>
          <cell r="I167">
            <v>9.338E-06</v>
          </cell>
          <cell r="J167">
            <v>1.792</v>
          </cell>
          <cell r="K167">
            <v>191900</v>
          </cell>
          <cell r="L167">
            <v>2.4566288284429216</v>
          </cell>
        </row>
        <row r="168">
          <cell r="A168" t="str">
            <v>TDP FTS</v>
          </cell>
          <cell r="B168" t="str">
            <v>TDP FTS</v>
          </cell>
          <cell r="C168" t="str">
            <v>Turbine-Driven Pump (TDP) Fail to Start</v>
          </cell>
          <cell r="D168" t="str">
            <v>EPIX</v>
          </cell>
          <cell r="E168">
            <v>8</v>
          </cell>
          <cell r="F168" t="str">
            <v>957</v>
          </cell>
          <cell r="G168">
            <v>42</v>
          </cell>
          <cell r="H168" t="str">
            <v>EB/PL/KS</v>
          </cell>
          <cell r="I168">
            <v>0.008932</v>
          </cell>
          <cell r="J168">
            <v>0.8767</v>
          </cell>
          <cell r="K168">
            <v>97.28</v>
          </cell>
          <cell r="L168">
            <v>3.124720107478728</v>
          </cell>
        </row>
        <row r="169">
          <cell r="A169" t="str">
            <v>TDP SBY FTR&gt;1H</v>
          </cell>
          <cell r="B169" t="str">
            <v>TDP SBY FTR&gt;1H</v>
          </cell>
          <cell r="C169" t="str">
            <v>Turbine-Driven Pump (TDP) Standby Fail to Run greater than 1 hour</v>
          </cell>
          <cell r="D169" t="str">
            <v>EPIX</v>
          </cell>
          <cell r="E169">
            <v>12</v>
          </cell>
          <cell r="F169" t="str">
            <v>8028 h</v>
          </cell>
          <cell r="G169">
            <v>133</v>
          </cell>
          <cell r="H169" t="str">
            <v>JNID/IL</v>
          </cell>
          <cell r="I169">
            <v>0.00156</v>
          </cell>
          <cell r="J169">
            <v>12.5</v>
          </cell>
          <cell r="K169">
            <v>8027.74</v>
          </cell>
          <cell r="L169">
            <v>1.5064102564102564</v>
          </cell>
        </row>
        <row r="170">
          <cell r="A170" t="str">
            <v>TDP SBY FTR≤1H</v>
          </cell>
          <cell r="B170" t="str">
            <v>TDP SBY FTR≤1H</v>
          </cell>
          <cell r="C170" t="str">
            <v>Turbine-Driven Pump (TDP) Standby Fail to Run less than or equal to 1 hour</v>
          </cell>
          <cell r="D170" t="str">
            <v>EPIX</v>
          </cell>
          <cell r="E170">
            <v>54</v>
          </cell>
          <cell r="F170" t="str">
            <v>13062 h</v>
          </cell>
          <cell r="G170">
            <v>133</v>
          </cell>
          <cell r="H170" t="str">
            <v>EB/PL/KS</v>
          </cell>
          <cell r="I170">
            <v>0.004426</v>
          </cell>
          <cell r="J170">
            <v>0.9618</v>
          </cell>
          <cell r="K170">
            <v>216.4</v>
          </cell>
          <cell r="L170">
            <v>3.0298237686398553</v>
          </cell>
        </row>
        <row r="171">
          <cell r="A171" t="str">
            <v>TDP SBY FTS</v>
          </cell>
          <cell r="B171" t="str">
            <v>TDP SBY FTS</v>
          </cell>
          <cell r="C171" t="str">
            <v>Turbine-Driven Pump (TDP) Fail to Start</v>
          </cell>
          <cell r="D171" t="str">
            <v>EPIX</v>
          </cell>
          <cell r="E171">
            <v>117</v>
          </cell>
          <cell r="F171" t="str">
            <v>19760</v>
          </cell>
          <cell r="G171">
            <v>133</v>
          </cell>
          <cell r="H171" t="str">
            <v>EB/PL/KS</v>
          </cell>
          <cell r="I171">
            <v>0.006493</v>
          </cell>
          <cell r="J171">
            <v>0.9421</v>
          </cell>
          <cell r="K171">
            <v>144.1</v>
          </cell>
          <cell r="L171">
            <v>3.0494378561527804</v>
          </cell>
        </row>
        <row r="172">
          <cell r="A172" t="str">
            <v>TFM FTOP</v>
          </cell>
          <cell r="B172" t="str">
            <v>TFM FTOP</v>
          </cell>
          <cell r="C172" t="str">
            <v>Transformer (TFM) Fail to Operate</v>
          </cell>
          <cell r="D172" t="str">
            <v>EPIX</v>
          </cell>
          <cell r="E172">
            <v>267</v>
          </cell>
          <cell r="F172" t="str">
            <v>599615105 h</v>
          </cell>
          <cell r="G172">
            <v>5262</v>
          </cell>
          <cell r="H172" t="str">
            <v>EB/PL/KS</v>
          </cell>
          <cell r="I172">
            <v>9.437E-07</v>
          </cell>
          <cell r="J172">
            <v>0.9572</v>
          </cell>
          <cell r="K172">
            <v>1014000</v>
          </cell>
          <cell r="L172">
            <v>3.0422803857157996</v>
          </cell>
        </row>
        <row r="173">
          <cell r="A173" t="str">
            <v>TNK GAS ELS</v>
          </cell>
          <cell r="B173" t="str">
            <v>TNK GAS ELS</v>
          </cell>
          <cell r="C173" t="str">
            <v>Tank (TNK) External Leak Small</v>
          </cell>
          <cell r="D173" t="str">
            <v>EPIX</v>
          </cell>
          <cell r="E173">
            <v>2</v>
          </cell>
          <cell r="F173" t="str">
            <v>3646464 h</v>
          </cell>
          <cell r="G173">
            <v>32</v>
          </cell>
          <cell r="H173" t="str">
            <v>JNID/IL</v>
          </cell>
          <cell r="I173">
            <v>6.86E-07</v>
          </cell>
          <cell r="J173">
            <v>2.5</v>
          </cell>
          <cell r="K173">
            <v>3646464</v>
          </cell>
          <cell r="L173">
            <v>2.2157434402332363</v>
          </cell>
        </row>
        <row r="174">
          <cell r="A174" t="str">
            <v>TNK PRES ELS</v>
          </cell>
          <cell r="B174" t="str">
            <v>TNK PRES ELS</v>
          </cell>
          <cell r="C174" t="str">
            <v>Tank (TNK) External Leak Small</v>
          </cell>
          <cell r="D174" t="str">
            <v>EPIX</v>
          </cell>
          <cell r="E174">
            <v>6</v>
          </cell>
          <cell r="F174" t="str">
            <v>19941600 h</v>
          </cell>
          <cell r="G174">
            <v>175</v>
          </cell>
          <cell r="H174" t="str">
            <v>JNID/IL</v>
          </cell>
          <cell r="I174">
            <v>3.26E-07</v>
          </cell>
          <cell r="J174">
            <v>6.5</v>
          </cell>
          <cell r="K174">
            <v>19941600</v>
          </cell>
          <cell r="L174">
            <v>1.7208588957055215</v>
          </cell>
        </row>
        <row r="175">
          <cell r="A175" t="str">
            <v>TNK UNPR ELS</v>
          </cell>
          <cell r="B175" t="str">
            <v>TNK UNPR ELS</v>
          </cell>
          <cell r="C175" t="str">
            <v>Tank (TNK) External Leak Small</v>
          </cell>
          <cell r="D175" t="str">
            <v>EPIX</v>
          </cell>
          <cell r="E175">
            <v>6</v>
          </cell>
          <cell r="F175" t="str">
            <v>24955440 h</v>
          </cell>
          <cell r="G175">
            <v>219</v>
          </cell>
          <cell r="H175" t="str">
            <v>JNID/IL</v>
          </cell>
          <cell r="I175">
            <v>2.6E-07</v>
          </cell>
          <cell r="J175">
            <v>6.5</v>
          </cell>
          <cell r="K175">
            <v>24955440</v>
          </cell>
          <cell r="L175">
            <v>1.723076923076923</v>
          </cell>
        </row>
        <row r="176">
          <cell r="A176" t="str">
            <v>TRK PG</v>
          </cell>
          <cell r="B176" t="str">
            <v>TRK PG</v>
          </cell>
          <cell r="C176" t="str">
            <v>Trash Rack (TRK) Plugged</v>
          </cell>
          <cell r="D176" t="str">
            <v>EPIX</v>
          </cell>
          <cell r="E176">
            <v>4</v>
          </cell>
          <cell r="F176" t="str">
            <v>1139520 h</v>
          </cell>
          <cell r="G176">
            <v>10</v>
          </cell>
          <cell r="H176" t="str">
            <v>JNID/IL</v>
          </cell>
          <cell r="I176">
            <v>3.95E-06</v>
          </cell>
          <cell r="J176">
            <v>4.5</v>
          </cell>
          <cell r="K176">
            <v>1139520</v>
          </cell>
          <cell r="L176">
            <v>1.8784810126582276</v>
          </cell>
        </row>
        <row r="177">
          <cell r="A177" t="str">
            <v>TSA BYP</v>
          </cell>
          <cell r="B177" t="str">
            <v>TSA BYP</v>
          </cell>
          <cell r="C177" t="str">
            <v>Traveling Screen Assembly (TSA) Bypass</v>
          </cell>
          <cell r="D177" t="str">
            <v>EPIX</v>
          </cell>
          <cell r="E177">
            <v>7</v>
          </cell>
          <cell r="F177" t="str">
            <v>23929916 h</v>
          </cell>
          <cell r="G177">
            <v>210</v>
          </cell>
          <cell r="H177" t="str">
            <v>JNID/IL</v>
          </cell>
          <cell r="I177">
            <v>3.13E-07</v>
          </cell>
          <cell r="J177">
            <v>7.5</v>
          </cell>
          <cell r="K177">
            <v>23929916</v>
          </cell>
          <cell r="L177">
            <v>1.6677316293929714</v>
          </cell>
        </row>
        <row r="178">
          <cell r="A178" t="str">
            <v>TSA FTOP</v>
          </cell>
          <cell r="B178" t="str">
            <v>TSA FTOP</v>
          </cell>
          <cell r="C178" t="str">
            <v>Traveling Screen Assembly (TSA) Fail to Operate</v>
          </cell>
          <cell r="D178" t="str">
            <v>EPIX</v>
          </cell>
          <cell r="E178">
            <v>85</v>
          </cell>
          <cell r="F178" t="str">
            <v>23929916 h</v>
          </cell>
          <cell r="G178">
            <v>210</v>
          </cell>
          <cell r="H178" t="str">
            <v>EB/PL/KS</v>
          </cell>
          <cell r="I178">
            <v>4.207E-06</v>
          </cell>
          <cell r="J178">
            <v>0.5971</v>
          </cell>
          <cell r="K178">
            <v>141900</v>
          </cell>
          <cell r="L178">
            <v>3.60351794628001</v>
          </cell>
        </row>
        <row r="179">
          <cell r="A179" t="str">
            <v>TSA PG</v>
          </cell>
          <cell r="B179" t="str">
            <v>TSA PG</v>
          </cell>
          <cell r="C179" t="str">
            <v>Traveling Screen Assembly (TSA) Plugged</v>
          </cell>
          <cell r="D179" t="str">
            <v>EPIX</v>
          </cell>
          <cell r="E179">
            <v>64</v>
          </cell>
          <cell r="F179" t="str">
            <v>23929916 h</v>
          </cell>
          <cell r="G179">
            <v>210</v>
          </cell>
          <cell r="H179" t="str">
            <v>EB/PL/KS</v>
          </cell>
          <cell r="I179">
            <v>3.073E-06</v>
          </cell>
          <cell r="J179">
            <v>0.5221</v>
          </cell>
          <cell r="K179">
            <v>169900</v>
          </cell>
          <cell r="L179">
            <v>3.781321184510251</v>
          </cell>
        </row>
        <row r="180">
          <cell r="A180" t="str">
            <v>VBV FTC</v>
          </cell>
          <cell r="B180" t="str">
            <v>VBV FTC</v>
          </cell>
          <cell r="C180" t="str">
            <v>Vacuum Breaker Valve (VBV) Fail to Close</v>
          </cell>
          <cell r="D180" t="str">
            <v>EPIX</v>
          </cell>
          <cell r="E180">
            <v>6</v>
          </cell>
          <cell r="F180" t="str">
            <v>20108</v>
          </cell>
          <cell r="G180">
            <v>167</v>
          </cell>
          <cell r="H180" t="str">
            <v>EB/PL/KS</v>
          </cell>
          <cell r="I180">
            <v>0.0002971</v>
          </cell>
          <cell r="J180">
            <v>0.7141</v>
          </cell>
          <cell r="K180">
            <v>2402</v>
          </cell>
          <cell r="L180">
            <v>3.3793335577246713</v>
          </cell>
        </row>
        <row r="181">
          <cell r="A181" t="str">
            <v>VBV FTO</v>
          </cell>
          <cell r="B181" t="str">
            <v>VBV FTO</v>
          </cell>
          <cell r="C181" t="str">
            <v>Vacuum Breaker Valve (VBV) Fail to Open</v>
          </cell>
          <cell r="D181" t="str">
            <v>EPIX</v>
          </cell>
          <cell r="E181">
            <v>4</v>
          </cell>
          <cell r="F181" t="str">
            <v>20108</v>
          </cell>
          <cell r="G181">
            <v>167</v>
          </cell>
          <cell r="H181" t="str">
            <v>JNID/IL</v>
          </cell>
          <cell r="I181">
            <v>0.000224</v>
          </cell>
          <cell r="J181">
            <v>4.5</v>
          </cell>
          <cell r="K181">
            <v>20104.9</v>
          </cell>
          <cell r="L181">
            <v>1.8794642857142856</v>
          </cell>
        </row>
        <row r="182">
          <cell r="A182" t="str">
            <v>VBV ILS</v>
          </cell>
          <cell r="B182" t="str">
            <v>VBV ILS</v>
          </cell>
          <cell r="C182" t="str">
            <v>Vacuum Breaker Valve (VBV) Internal Leak Small</v>
          </cell>
          <cell r="D182" t="str">
            <v>EPIX</v>
          </cell>
          <cell r="E182">
            <v>15</v>
          </cell>
          <cell r="F182" t="str">
            <v>37300280 h</v>
          </cell>
          <cell r="G182">
            <v>336</v>
          </cell>
          <cell r="H182" t="str">
            <v>JNID/IL</v>
          </cell>
          <cell r="I182">
            <v>4.16E-07</v>
          </cell>
          <cell r="J182">
            <v>15.5</v>
          </cell>
          <cell r="K182">
            <v>37300280</v>
          </cell>
          <cell r="L182">
            <v>1.4495192307692306</v>
          </cell>
        </row>
        <row r="183">
          <cell r="A183" t="str">
            <v>XVM ELS</v>
          </cell>
          <cell r="B183" t="str">
            <v>XVM ELS</v>
          </cell>
          <cell r="C183" t="str">
            <v>Manual Valve (XVM) External Leak Small</v>
          </cell>
          <cell r="D183" t="str">
            <v>EPIX</v>
          </cell>
          <cell r="E183">
            <v>26</v>
          </cell>
          <cell r="F183" t="str">
            <v>100961448 h</v>
          </cell>
          <cell r="G183">
            <v>886</v>
          </cell>
          <cell r="H183" t="str">
            <v>JNID/IL</v>
          </cell>
          <cell r="I183">
            <v>2.62E-07</v>
          </cell>
          <cell r="J183">
            <v>26.5</v>
          </cell>
          <cell r="K183">
            <v>100961448</v>
          </cell>
          <cell r="L183">
            <v>1.3435114503816794</v>
          </cell>
        </row>
        <row r="184">
          <cell r="A184" t="str">
            <v>XVM FTOC</v>
          </cell>
          <cell r="B184" t="str">
            <v>XVM FTO/C</v>
          </cell>
          <cell r="C184" t="str">
            <v>Manual Valve (XVM) Fail to Open/Close</v>
          </cell>
          <cell r="D184" t="str">
            <v>EPIX</v>
          </cell>
          <cell r="E184">
            <v>0</v>
          </cell>
          <cell r="F184" t="str">
            <v>2605</v>
          </cell>
          <cell r="G184">
            <v>76</v>
          </cell>
          <cell r="H184" t="str">
            <v>JNID/IL</v>
          </cell>
          <cell r="I184">
            <v>0.000192</v>
          </cell>
          <cell r="J184">
            <v>0.5</v>
          </cell>
          <cell r="K184">
            <v>2605.71</v>
          </cell>
          <cell r="L184">
            <v>3.8385416666666665</v>
          </cell>
        </row>
        <row r="185">
          <cell r="A185" t="str">
            <v>XVM ILS</v>
          </cell>
          <cell r="B185" t="str">
            <v>XVM ILS</v>
          </cell>
          <cell r="C185" t="str">
            <v>Manual Valve (XVM) Internal Leak Small</v>
          </cell>
          <cell r="D185" t="str">
            <v>EPIX</v>
          </cell>
          <cell r="E185">
            <v>13</v>
          </cell>
          <cell r="F185" t="str">
            <v>100961448 h</v>
          </cell>
          <cell r="G185">
            <v>886</v>
          </cell>
          <cell r="H185" t="str">
            <v>JNID/IL</v>
          </cell>
          <cell r="I185">
            <v>1.34E-07</v>
          </cell>
          <cell r="J185">
            <v>13.5</v>
          </cell>
          <cell r="K185">
            <v>100961448</v>
          </cell>
          <cell r="L185">
            <v>1.4850746268656716</v>
          </cell>
        </row>
        <row r="186">
          <cell r="A186" t="str">
            <v>XVM SOP</v>
          </cell>
          <cell r="B186" t="str">
            <v>XVM SOP</v>
          </cell>
          <cell r="C186" t="str">
            <v>Manual Valve (XVM) Spurious Operation</v>
          </cell>
          <cell r="D186" t="str">
            <v>EPIX</v>
          </cell>
          <cell r="E186">
            <v>8</v>
          </cell>
          <cell r="F186" t="str">
            <v>100961448 h</v>
          </cell>
          <cell r="G186">
            <v>886</v>
          </cell>
          <cell r="H186" t="str">
            <v>JNID/IL</v>
          </cell>
          <cell r="I186">
            <v>8.42E-08</v>
          </cell>
          <cell r="J186">
            <v>8.5</v>
          </cell>
          <cell r="K186">
            <v>100961448</v>
          </cell>
          <cell r="L186">
            <v>1.6270783847980996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 val="Table 2"/>
      <sheetName val="Bayes Combo IE 1-16"/>
      <sheetName val="Table 8-1"/>
    </sheetNames>
    <sheetDataSet>
      <sheetData sheetId="0">
        <row r="2">
          <cell r="I2" t="str">
            <v>Section</v>
          </cell>
          <cell r="J2" t="str">
            <v>SubSection</v>
          </cell>
          <cell r="K2" t="str">
            <v>Title</v>
          </cell>
          <cell r="L2" t="str">
            <v>Rule Name</v>
          </cell>
          <cell r="M2" t="str">
            <v>Order</v>
          </cell>
          <cell r="N2" t="str">
            <v>Failures</v>
          </cell>
          <cell r="O2" t="str">
            <v>Dt</v>
          </cell>
          <cell r="P2" t="str">
            <v>Units</v>
          </cell>
          <cell r="Q2" t="str">
            <v>UnitsWithFailures</v>
          </cell>
          <cell r="R2" t="str">
            <v>PctPlantWFail</v>
          </cell>
          <cell r="S2" t="str">
            <v>Date Range</v>
          </cell>
        </row>
        <row r="3">
          <cell r="H3" t="str">
            <v>FWLB (BWR)</v>
          </cell>
          <cell r="I3">
            <v>1</v>
          </cell>
          <cell r="J3">
            <v>1</v>
          </cell>
          <cell r="K3" t="str">
            <v>Feedwater Line Break inside Containment (BWR)</v>
          </cell>
          <cell r="L3" t="str">
            <v>FWLB BWR FI</v>
          </cell>
          <cell r="M3" t="str">
            <v>1</v>
          </cell>
          <cell r="N3">
            <v>0</v>
          </cell>
          <cell r="O3" t="str">
            <v>672.9</v>
          </cell>
          <cell r="P3">
            <v>38</v>
          </cell>
          <cell r="Q3">
            <v>0</v>
          </cell>
          <cell r="R3">
            <v>0</v>
          </cell>
          <cell r="S3" t="str">
            <v>1988-2010</v>
          </cell>
        </row>
        <row r="4">
          <cell r="H4" t="str">
            <v>FWLB (PWR)</v>
          </cell>
          <cell r="I4">
            <v>1</v>
          </cell>
          <cell r="J4">
            <v>2</v>
          </cell>
          <cell r="K4" t="str">
            <v>Feedwater Line Break inside Containment (PWR)</v>
          </cell>
          <cell r="L4" t="str">
            <v>FWLB PWR FI</v>
          </cell>
          <cell r="M4" t="str">
            <v>2</v>
          </cell>
          <cell r="N4">
            <v>2</v>
          </cell>
          <cell r="O4" t="str">
            <v>1362.8</v>
          </cell>
          <cell r="P4">
            <v>76</v>
          </cell>
          <cell r="Q4">
            <v>2</v>
          </cell>
          <cell r="R4">
            <v>0.02631578947368421</v>
          </cell>
          <cell r="S4" t="str">
            <v>1988-2010</v>
          </cell>
        </row>
        <row r="5">
          <cell r="H5" t="str">
            <v>SLBIC (PWR)</v>
          </cell>
          <cell r="I5">
            <v>1</v>
          </cell>
          <cell r="J5">
            <v>3</v>
          </cell>
          <cell r="K5" t="str">
            <v>Steamline Break inside Containment</v>
          </cell>
          <cell r="L5" t="str">
            <v>SLBIC PWR FI</v>
          </cell>
          <cell r="M5" t="str">
            <v>1</v>
          </cell>
          <cell r="N5">
            <v>0</v>
          </cell>
          <cell r="O5" t="str">
            <v>1362.8</v>
          </cell>
          <cell r="P5">
            <v>76</v>
          </cell>
          <cell r="Q5">
            <v>0</v>
          </cell>
          <cell r="R5">
            <v>0</v>
          </cell>
          <cell r="S5" t="str">
            <v>1988-2010</v>
          </cell>
        </row>
        <row r="6">
          <cell r="H6" t="str">
            <v>SLBOC (BWR)</v>
          </cell>
          <cell r="I6">
            <v>1</v>
          </cell>
          <cell r="J6">
            <v>4</v>
          </cell>
          <cell r="K6" t="str">
            <v>Steamline Break outside Containment (BWR)</v>
          </cell>
          <cell r="L6" t="str">
            <v>SLBOC BWR FI</v>
          </cell>
          <cell r="M6" t="str">
            <v>2</v>
          </cell>
          <cell r="N6">
            <v>2</v>
          </cell>
          <cell r="O6" t="str">
            <v>672.9</v>
          </cell>
          <cell r="P6">
            <v>38</v>
          </cell>
          <cell r="Q6">
            <v>2</v>
          </cell>
          <cell r="R6">
            <v>0.05263157894736842</v>
          </cell>
          <cell r="S6" t="str">
            <v>1988-2010</v>
          </cell>
        </row>
        <row r="7">
          <cell r="H7" t="str">
            <v>SLBOC (PWR)</v>
          </cell>
          <cell r="I7">
            <v>1</v>
          </cell>
          <cell r="J7">
            <v>5</v>
          </cell>
          <cell r="K7" t="str">
            <v>Steamline Break outside Containment (PWR)</v>
          </cell>
          <cell r="L7" t="str">
            <v>SLBOC PWR FI</v>
          </cell>
          <cell r="M7" t="str">
            <v>3</v>
          </cell>
          <cell r="N7">
            <v>10</v>
          </cell>
          <cell r="O7" t="str">
            <v>1362.8</v>
          </cell>
          <cell r="P7">
            <v>76</v>
          </cell>
          <cell r="Q7">
            <v>10</v>
          </cell>
          <cell r="R7">
            <v>0.13157894736842105</v>
          </cell>
          <cell r="S7" t="str">
            <v>1988-2010</v>
          </cell>
        </row>
        <row r="8">
          <cell r="H8" t="str">
            <v>SGTR</v>
          </cell>
          <cell r="I8">
            <v>2</v>
          </cell>
          <cell r="J8">
            <v>1</v>
          </cell>
          <cell r="K8" t="str">
            <v>Steam Generator Tube Rupture (STGR)</v>
          </cell>
          <cell r="L8" t="str">
            <v>SGTR</v>
          </cell>
          <cell r="M8" t="str">
            <v>1</v>
          </cell>
          <cell r="N8">
            <v>2</v>
          </cell>
          <cell r="O8" t="str">
            <v>1205.2</v>
          </cell>
          <cell r="P8">
            <v>75</v>
          </cell>
          <cell r="Q8">
            <v>2</v>
          </cell>
          <cell r="R8">
            <v>0.02666666666666667</v>
          </cell>
          <cell r="S8" t="str">
            <v>1991-2010</v>
          </cell>
        </row>
        <row r="9">
          <cell r="H9" t="str">
            <v>SLOCA (BWR)</v>
          </cell>
          <cell r="I9">
            <v>3</v>
          </cell>
          <cell r="J9">
            <v>5</v>
          </cell>
          <cell r="K9" t="str">
            <v>Small Loss-of-Coolant Accident at Boiling Water Reactors (SLOCA (BWR))</v>
          </cell>
          <cell r="L9" t="str">
            <v>SLOCA BWR</v>
          </cell>
          <cell r="M9" t="str">
            <v>1</v>
          </cell>
          <cell r="N9">
            <v>0</v>
          </cell>
          <cell r="O9" t="str">
            <v>672.9</v>
          </cell>
          <cell r="P9">
            <v>38</v>
          </cell>
          <cell r="Q9">
            <v>0</v>
          </cell>
          <cell r="R9">
            <v>0</v>
          </cell>
          <cell r="S9" t="str">
            <v>1988-2010</v>
          </cell>
        </row>
        <row r="10">
          <cell r="H10" t="str">
            <v>SLOCA (PWR)</v>
          </cell>
          <cell r="I10">
            <v>3</v>
          </cell>
          <cell r="J10">
            <v>6</v>
          </cell>
          <cell r="K10" t="str">
            <v>Small Loss-of-Coolant Accident at Pressurized Water Reactors (SLOCA (PWR))</v>
          </cell>
          <cell r="L10" t="str">
            <v>SLOCA PWR</v>
          </cell>
          <cell r="M10" t="str">
            <v>1</v>
          </cell>
          <cell r="N10">
            <v>0</v>
          </cell>
          <cell r="O10" t="str">
            <v>1362.8</v>
          </cell>
          <cell r="P10">
            <v>76</v>
          </cell>
          <cell r="Q10">
            <v>0</v>
          </cell>
          <cell r="R10">
            <v>0</v>
          </cell>
          <cell r="S10" t="str">
            <v>1988-2010</v>
          </cell>
        </row>
        <row r="11">
          <cell r="H11" t="str">
            <v>VSLOCA (BWR)</v>
          </cell>
          <cell r="I11">
            <v>3</v>
          </cell>
          <cell r="J11">
            <v>7</v>
          </cell>
          <cell r="K11" t="str">
            <v>Very Small Loss-of-Coolant Accidentat Boiling Water Reactors (VSLOCA (BWR))</v>
          </cell>
          <cell r="L11" t="str">
            <v>VSLOCA BWR FI</v>
          </cell>
          <cell r="M11" t="str">
            <v>1</v>
          </cell>
          <cell r="N11">
            <v>2</v>
          </cell>
          <cell r="O11" t="str">
            <v>574.0</v>
          </cell>
          <cell r="P11">
            <v>37</v>
          </cell>
          <cell r="Q11">
            <v>2</v>
          </cell>
          <cell r="R11">
            <v>0.05405405405405406</v>
          </cell>
          <cell r="S11" t="str">
            <v>1992-2010</v>
          </cell>
        </row>
        <row r="12">
          <cell r="H12" t="str">
            <v>VSLOCA (PWR)</v>
          </cell>
          <cell r="I12">
            <v>3</v>
          </cell>
          <cell r="J12">
            <v>8</v>
          </cell>
          <cell r="K12" t="str">
            <v>Very Small Loss-of-Coolant Accident at Pressurized Water Reactors (VSLOCA (PWR))</v>
          </cell>
          <cell r="L12" t="str">
            <v>VSLOCA PWR FI</v>
          </cell>
          <cell r="M12" t="str">
            <v>2</v>
          </cell>
          <cell r="N12">
            <v>0</v>
          </cell>
          <cell r="O12" t="str">
            <v>1148.3</v>
          </cell>
          <cell r="P12">
            <v>75</v>
          </cell>
          <cell r="Q12">
            <v>0</v>
          </cell>
          <cell r="R12">
            <v>0</v>
          </cell>
          <cell r="S12" t="str">
            <v>1992-2010</v>
          </cell>
        </row>
        <row r="13">
          <cell r="H13" t="str">
            <v>SORV1 (BWR)</v>
          </cell>
          <cell r="I13">
            <v>3</v>
          </cell>
          <cell r="J13">
            <v>9</v>
          </cell>
          <cell r="K13" t="str">
            <v>Stuck Open Relief Valve at Boiling Water Reactors (SORV (BWR))</v>
          </cell>
          <cell r="L13" t="str">
            <v>SORV1 BWR FI</v>
          </cell>
          <cell r="M13" t="str">
            <v>1</v>
          </cell>
          <cell r="N13">
            <v>9</v>
          </cell>
          <cell r="O13" t="str">
            <v>548.8</v>
          </cell>
          <cell r="P13">
            <v>37</v>
          </cell>
          <cell r="Q13">
            <v>7</v>
          </cell>
          <cell r="R13">
            <v>0.1891891891891892</v>
          </cell>
          <cell r="S13" t="str">
            <v>1993-2010</v>
          </cell>
        </row>
        <row r="14">
          <cell r="H14" t="str">
            <v>SORV2 (BWR)</v>
          </cell>
          <cell r="I14">
            <v>3</v>
          </cell>
          <cell r="J14">
            <v>9</v>
          </cell>
          <cell r="K14" t="str">
            <v>Stuck Open Relief Valve at Boiling Water Reactors (SORV (BWR))</v>
          </cell>
          <cell r="L14" t="str">
            <v>SORV2 BWR FI</v>
          </cell>
          <cell r="M14" t="str">
            <v>2</v>
          </cell>
          <cell r="N14">
            <v>0</v>
          </cell>
          <cell r="O14" t="str">
            <v>548.8</v>
          </cell>
          <cell r="P14">
            <v>37</v>
          </cell>
          <cell r="Q14">
            <v>0</v>
          </cell>
          <cell r="R14">
            <v>0</v>
          </cell>
          <cell r="S14" t="str">
            <v>1993-2010</v>
          </cell>
        </row>
        <row r="15">
          <cell r="H15" t="str">
            <v>SORV1 (PWR)</v>
          </cell>
          <cell r="I15">
            <v>3</v>
          </cell>
          <cell r="J15">
            <v>10</v>
          </cell>
          <cell r="K15" t="str">
            <v>Stuck Open Relief Valve at Pressurized Water Reactors (SORV (PWR))</v>
          </cell>
          <cell r="L15" t="str">
            <v>SORV1 PWR FI</v>
          </cell>
          <cell r="M15" t="str">
            <v>1</v>
          </cell>
          <cell r="N15">
            <v>2</v>
          </cell>
          <cell r="O15" t="str">
            <v>1362.8</v>
          </cell>
          <cell r="P15">
            <v>76</v>
          </cell>
          <cell r="Q15">
            <v>2</v>
          </cell>
          <cell r="R15">
            <v>0.02631578947368421</v>
          </cell>
          <cell r="S15" t="str">
            <v>1988-2010</v>
          </cell>
        </row>
        <row r="16">
          <cell r="H16" t="str">
            <v>SORV2 (PWR)</v>
          </cell>
          <cell r="I16">
            <v>3</v>
          </cell>
          <cell r="J16">
            <v>10</v>
          </cell>
          <cell r="K16" t="str">
            <v>Stuck Open Relief Valve at Pressurized Water Reactors (SORV (PWR))</v>
          </cell>
          <cell r="L16" t="str">
            <v>SORV2 PWR FI</v>
          </cell>
          <cell r="M16" t="str">
            <v>2</v>
          </cell>
          <cell r="N16">
            <v>0</v>
          </cell>
          <cell r="O16" t="str">
            <v>1362.8</v>
          </cell>
          <cell r="P16">
            <v>76</v>
          </cell>
          <cell r="Q16">
            <v>0</v>
          </cell>
          <cell r="R16">
            <v>0</v>
          </cell>
          <cell r="S16" t="str">
            <v>1988-2010</v>
          </cell>
        </row>
        <row r="17">
          <cell r="H17" t="str">
            <v>ISLOCA (BWR)</v>
          </cell>
          <cell r="I17">
            <v>3</v>
          </cell>
          <cell r="J17">
            <v>11</v>
          </cell>
          <cell r="K17" t="str">
            <v>Interfacing System Loss-of-Coolant Accident at Boiling Water Reactors</v>
          </cell>
          <cell r="L17" t="str">
            <v>ISLOCA BWR FI</v>
          </cell>
          <cell r="M17" t="str">
            <v>1</v>
          </cell>
          <cell r="N17">
            <v>0</v>
          </cell>
          <cell r="O17" t="str">
            <v>672.9</v>
          </cell>
          <cell r="P17">
            <v>38</v>
          </cell>
          <cell r="Q17">
            <v>0</v>
          </cell>
          <cell r="R17">
            <v>0</v>
          </cell>
          <cell r="S17" t="str">
            <v>1988-2010</v>
          </cell>
        </row>
        <row r="18">
          <cell r="H18" t="str">
            <v>ISLOCA (PWR)</v>
          </cell>
          <cell r="I18">
            <v>3</v>
          </cell>
          <cell r="J18">
            <v>12</v>
          </cell>
          <cell r="K18" t="str">
            <v>Interfacing System Loss-of-Coolant Accident at Pressurized Water Reactors</v>
          </cell>
          <cell r="L18" t="str">
            <v>ISLOCA PWR FI</v>
          </cell>
          <cell r="M18" t="str">
            <v>2</v>
          </cell>
          <cell r="N18">
            <v>0</v>
          </cell>
          <cell r="O18" t="str">
            <v>1362.8</v>
          </cell>
          <cell r="P18">
            <v>76</v>
          </cell>
          <cell r="Q18">
            <v>0</v>
          </cell>
          <cell r="R18">
            <v>0</v>
          </cell>
          <cell r="S18" t="str">
            <v>1988-2010</v>
          </cell>
        </row>
        <row r="19">
          <cell r="H19" t="str">
            <v>RCPLOCA</v>
          </cell>
          <cell r="I19">
            <v>3</v>
          </cell>
          <cell r="J19">
            <v>13</v>
          </cell>
          <cell r="K19" t="str">
            <v>Reactor Coolant Pump Seal LOCA (RCPLOCA)</v>
          </cell>
          <cell r="L19" t="str">
            <v>RCPLOCA</v>
          </cell>
          <cell r="M19" t="str">
            <v>1</v>
          </cell>
          <cell r="N19">
            <v>0</v>
          </cell>
          <cell r="O19" t="str">
            <v>1362.8</v>
          </cell>
          <cell r="P19">
            <v>76</v>
          </cell>
          <cell r="Q19">
            <v>0</v>
          </cell>
          <cell r="R19">
            <v>0</v>
          </cell>
          <cell r="S19" t="str">
            <v>1988-2010</v>
          </cell>
        </row>
        <row r="20">
          <cell r="H20" t="str">
            <v>LOCHS (BWR)</v>
          </cell>
          <cell r="I20">
            <v>5</v>
          </cell>
          <cell r="J20">
            <v>1</v>
          </cell>
          <cell r="K20" t="str">
            <v>Loss of Condenser Heat Sink at Boiling Water Reactors (LOCHS (BWR))</v>
          </cell>
          <cell r="L20" t="str">
            <v>LOCHS BWR FI</v>
          </cell>
          <cell r="M20" t="str">
            <v>1</v>
          </cell>
          <cell r="N20">
            <v>65</v>
          </cell>
          <cell r="O20" t="str">
            <v>465.6</v>
          </cell>
          <cell r="P20">
            <v>36</v>
          </cell>
          <cell r="Q20">
            <v>27</v>
          </cell>
          <cell r="R20">
            <v>0.75</v>
          </cell>
          <cell r="S20" t="str">
            <v>1996-2010</v>
          </cell>
        </row>
        <row r="21">
          <cell r="H21" t="str">
            <v>LOCHS (PWR)</v>
          </cell>
          <cell r="I21">
            <v>5</v>
          </cell>
          <cell r="J21">
            <v>2</v>
          </cell>
          <cell r="K21" t="str">
            <v>Loss of Condenser Heat Sink at Pressurized Water Reactors (LOCHS (PWR))</v>
          </cell>
          <cell r="L21" t="str">
            <v>LOCHS PWR FI</v>
          </cell>
          <cell r="M21" t="str">
            <v>2</v>
          </cell>
          <cell r="N21">
            <v>57</v>
          </cell>
          <cell r="O21" t="str">
            <v>974.7</v>
          </cell>
          <cell r="P21">
            <v>73</v>
          </cell>
          <cell r="Q21">
            <v>35</v>
          </cell>
          <cell r="R21">
            <v>0.4794520547945205</v>
          </cell>
          <cell r="S21" t="str">
            <v>1995-2010</v>
          </cell>
        </row>
        <row r="22">
          <cell r="H22" t="str">
            <v>LOMFW</v>
          </cell>
          <cell r="I22">
            <v>6</v>
          </cell>
          <cell r="J22">
            <v>1</v>
          </cell>
          <cell r="K22" t="str">
            <v>Loss of Main Feedwater (LOMFW)</v>
          </cell>
          <cell r="L22" t="str">
            <v>LOMFW FI</v>
          </cell>
          <cell r="M22" t="str">
            <v>1</v>
          </cell>
          <cell r="N22">
            <v>113</v>
          </cell>
          <cell r="O22" t="str">
            <v>1638.8</v>
          </cell>
          <cell r="P22">
            <v>110</v>
          </cell>
          <cell r="Q22">
            <v>58</v>
          </cell>
          <cell r="R22">
            <v>0.5272727272727272</v>
          </cell>
          <cell r="S22" t="str">
            <v>1993-2010</v>
          </cell>
        </row>
        <row r="23">
          <cell r="H23" t="str">
            <v>LOAC</v>
          </cell>
          <cell r="I23">
            <v>7</v>
          </cell>
          <cell r="J23">
            <v>1</v>
          </cell>
          <cell r="K23" t="str">
            <v>Loss of Safety-Related Bus</v>
          </cell>
          <cell r="L23" t="str">
            <v>LOAC</v>
          </cell>
          <cell r="M23" t="str">
            <v>1</v>
          </cell>
          <cell r="N23">
            <v>11</v>
          </cell>
          <cell r="O23" t="str">
            <v>1722.4</v>
          </cell>
          <cell r="P23">
            <v>112</v>
          </cell>
          <cell r="Q23">
            <v>11</v>
          </cell>
          <cell r="R23">
            <v>0.09821428571428571</v>
          </cell>
          <cell r="S23" t="str">
            <v>1992-2010</v>
          </cell>
        </row>
        <row r="24">
          <cell r="H24" t="str">
            <v>LOAC 4160V</v>
          </cell>
          <cell r="I24">
            <v>7</v>
          </cell>
          <cell r="J24">
            <v>1</v>
          </cell>
          <cell r="K24" t="str">
            <v>Loss of Safety-Related Bus</v>
          </cell>
          <cell r="L24" t="str">
            <v>LOAC 4160V FI</v>
          </cell>
          <cell r="M24" t="str">
            <v>2</v>
          </cell>
          <cell r="N24">
            <v>7</v>
          </cell>
          <cell r="O24" t="str">
            <v>1722.4</v>
          </cell>
          <cell r="P24">
            <v>112</v>
          </cell>
          <cell r="Q24">
            <v>7</v>
          </cell>
          <cell r="R24">
            <v>0.0625</v>
          </cell>
          <cell r="S24" t="str">
            <v>1992-2010</v>
          </cell>
        </row>
        <row r="25">
          <cell r="H25" t="str">
            <v>LOAC LOWV</v>
          </cell>
          <cell r="I25">
            <v>7</v>
          </cell>
          <cell r="J25">
            <v>1</v>
          </cell>
          <cell r="K25" t="str">
            <v>Loss of Safety-Related Bus</v>
          </cell>
          <cell r="L25" t="str">
            <v>LOAC LOWV FI</v>
          </cell>
          <cell r="M25" t="str">
            <v>3</v>
          </cell>
          <cell r="N25">
            <v>4</v>
          </cell>
          <cell r="O25" t="str">
            <v>1722.4</v>
          </cell>
          <cell r="P25">
            <v>112</v>
          </cell>
          <cell r="Q25">
            <v>4</v>
          </cell>
          <cell r="R25">
            <v>0.03571428571428571</v>
          </cell>
          <cell r="S25" t="str">
            <v>1992-2010</v>
          </cell>
        </row>
        <row r="26">
          <cell r="H26" t="str">
            <v>LODC</v>
          </cell>
          <cell r="I26">
            <v>7</v>
          </cell>
          <cell r="J26">
            <v>1</v>
          </cell>
          <cell r="K26" t="str">
            <v>Loss of Safety-Related Bus</v>
          </cell>
          <cell r="L26" t="str">
            <v>LODC</v>
          </cell>
          <cell r="M26" t="str">
            <v>5</v>
          </cell>
          <cell r="N26">
            <v>1</v>
          </cell>
          <cell r="O26" t="str">
            <v>2035.7</v>
          </cell>
          <cell r="P26">
            <v>114</v>
          </cell>
          <cell r="Q26">
            <v>1</v>
          </cell>
          <cell r="R26">
            <v>0.008771929824561403</v>
          </cell>
          <cell r="S26" t="str">
            <v>1988-2010</v>
          </cell>
        </row>
        <row r="27">
          <cell r="H27" t="str">
            <v>LOSWS</v>
          </cell>
          <cell r="I27">
            <v>7</v>
          </cell>
          <cell r="J27">
            <v>2</v>
          </cell>
          <cell r="K27" t="str">
            <v>Loss of Safety-Related Cooling Water</v>
          </cell>
          <cell r="L27" t="str">
            <v>LOSWS</v>
          </cell>
          <cell r="M27" t="str">
            <v>1</v>
          </cell>
          <cell r="N27">
            <v>0</v>
          </cell>
          <cell r="O27" t="str">
            <v>2035.7</v>
          </cell>
          <cell r="P27">
            <v>114</v>
          </cell>
          <cell r="Q27">
            <v>0</v>
          </cell>
          <cell r="R27">
            <v>0</v>
          </cell>
          <cell r="S27" t="str">
            <v>1988-2010</v>
          </cell>
        </row>
        <row r="28">
          <cell r="H28" t="str">
            <v>PLOSWS</v>
          </cell>
          <cell r="I28">
            <v>7</v>
          </cell>
          <cell r="J28">
            <v>2</v>
          </cell>
          <cell r="K28" t="str">
            <v>Loss of Safety-Related Cooling Water</v>
          </cell>
          <cell r="L28" t="str">
            <v>PLOSWS FI</v>
          </cell>
          <cell r="M28" t="str">
            <v>2</v>
          </cell>
          <cell r="N28">
            <v>3</v>
          </cell>
          <cell r="O28" t="str">
            <v>2035.7</v>
          </cell>
          <cell r="P28">
            <v>114</v>
          </cell>
          <cell r="Q28">
            <v>3</v>
          </cell>
          <cell r="R28">
            <v>0.02631578947368421</v>
          </cell>
          <cell r="S28" t="str">
            <v>1988-2010</v>
          </cell>
        </row>
        <row r="29">
          <cell r="H29" t="str">
            <v>LOCCW</v>
          </cell>
          <cell r="I29">
            <v>7</v>
          </cell>
          <cell r="J29">
            <v>2</v>
          </cell>
          <cell r="K29" t="str">
            <v>Loss of Safety-Related Cooling Water</v>
          </cell>
          <cell r="L29" t="str">
            <v>LOCCW FI</v>
          </cell>
          <cell r="M29" t="str">
            <v>3</v>
          </cell>
          <cell r="N29">
            <v>0</v>
          </cell>
          <cell r="O29" t="str">
            <v>2035.7</v>
          </cell>
          <cell r="P29">
            <v>114</v>
          </cell>
          <cell r="Q29">
            <v>0</v>
          </cell>
          <cell r="R29">
            <v>0</v>
          </cell>
          <cell r="S29" t="str">
            <v>1988-2010</v>
          </cell>
        </row>
        <row r="30">
          <cell r="H30" t="str">
            <v>PLOCCW</v>
          </cell>
          <cell r="I30">
            <v>7</v>
          </cell>
          <cell r="J30">
            <v>2</v>
          </cell>
          <cell r="K30" t="str">
            <v>Loss of Safety-Related Cooling Water</v>
          </cell>
          <cell r="L30" t="str">
            <v>PLOCCW FI</v>
          </cell>
          <cell r="M30" t="str">
            <v>4</v>
          </cell>
          <cell r="N30">
            <v>4</v>
          </cell>
          <cell r="O30" t="str">
            <v>2035.7</v>
          </cell>
          <cell r="P30">
            <v>114</v>
          </cell>
          <cell r="Q30">
            <v>4</v>
          </cell>
          <cell r="R30">
            <v>0.03508771929824561</v>
          </cell>
          <cell r="S30" t="str">
            <v>1988-2010</v>
          </cell>
        </row>
        <row r="31">
          <cell r="H31" t="str">
            <v>LOIA (BWR)</v>
          </cell>
          <cell r="I31">
            <v>7</v>
          </cell>
          <cell r="J31">
            <v>3</v>
          </cell>
          <cell r="K31" t="str">
            <v>Loss of Instrument Control Air</v>
          </cell>
          <cell r="L31" t="str">
            <v>LOIA BWR</v>
          </cell>
          <cell r="M31" t="str">
            <v>1</v>
          </cell>
          <cell r="N31">
            <v>4</v>
          </cell>
          <cell r="O31" t="str">
            <v>600.4</v>
          </cell>
          <cell r="P31">
            <v>37</v>
          </cell>
          <cell r="Q31">
            <v>4</v>
          </cell>
          <cell r="R31">
            <v>0.10810810810810811</v>
          </cell>
          <cell r="S31" t="str">
            <v>1991-2010</v>
          </cell>
        </row>
        <row r="32">
          <cell r="H32" t="str">
            <v>LOIA (PWR)</v>
          </cell>
          <cell r="I32">
            <v>7</v>
          </cell>
          <cell r="J32">
            <v>3</v>
          </cell>
          <cell r="K32" t="str">
            <v>Loss of Instrument Control Air</v>
          </cell>
          <cell r="L32" t="str">
            <v>LOIA PWR</v>
          </cell>
          <cell r="M32" t="str">
            <v>2</v>
          </cell>
          <cell r="N32">
            <v>7</v>
          </cell>
          <cell r="O32" t="str">
            <v>856.8</v>
          </cell>
          <cell r="P32">
            <v>70</v>
          </cell>
          <cell r="Q32">
            <v>6</v>
          </cell>
          <cell r="R32">
            <v>0.08571428571428572</v>
          </cell>
          <cell r="S32" t="str">
            <v>1997-2010</v>
          </cell>
        </row>
        <row r="33">
          <cell r="H33" t="str">
            <v>TRANS (BWR)</v>
          </cell>
          <cell r="I33">
            <v>8</v>
          </cell>
          <cell r="J33">
            <v>1</v>
          </cell>
          <cell r="K33" t="str">
            <v>General Transient at Boiling Water Reactors (TRAN (BWR))</v>
          </cell>
          <cell r="L33" t="str">
            <v>TRANS BWR</v>
          </cell>
          <cell r="M33" t="str">
            <v>1</v>
          </cell>
          <cell r="N33">
            <v>332</v>
          </cell>
          <cell r="O33" t="str">
            <v>437.3</v>
          </cell>
          <cell r="P33">
            <v>36</v>
          </cell>
          <cell r="Q33">
            <v>35</v>
          </cell>
          <cell r="R33">
            <v>0.9722222222222222</v>
          </cell>
          <cell r="S33" t="str">
            <v>1997-2010</v>
          </cell>
        </row>
        <row r="34">
          <cell r="H34" t="str">
            <v>TRANS (PWR)</v>
          </cell>
          <cell r="I34">
            <v>8</v>
          </cell>
          <cell r="J34">
            <v>2</v>
          </cell>
          <cell r="K34" t="str">
            <v>General Transient at Pressurized Water Reactors (TRAN (PWR))</v>
          </cell>
          <cell r="L34" t="str">
            <v>TRANS PWR</v>
          </cell>
          <cell r="M34" t="str">
            <v>1</v>
          </cell>
          <cell r="N34">
            <v>553</v>
          </cell>
          <cell r="O34" t="str">
            <v>803.9</v>
          </cell>
          <cell r="P34">
            <v>69</v>
          </cell>
          <cell r="Q34">
            <v>69</v>
          </cell>
          <cell r="R34">
            <v>1</v>
          </cell>
          <cell r="S34" t="str">
            <v>1998-2010</v>
          </cell>
        </row>
      </sheetData>
      <sheetData sheetId="1">
        <row r="3">
          <cell r="M3" t="str">
            <v>Section</v>
          </cell>
          <cell r="N3" t="str">
            <v>SubSection</v>
          </cell>
          <cell r="O3" t="str">
            <v>Title</v>
          </cell>
          <cell r="P3" t="str">
            <v>Order</v>
          </cell>
          <cell r="Q3" t="str">
            <v>Rule Name</v>
          </cell>
          <cell r="R3" t="str">
            <v>AnalysisType</v>
          </cell>
          <cell r="S3" t="str">
            <v>XRef</v>
          </cell>
          <cell r="T3" t="str">
            <v>5th</v>
          </cell>
          <cell r="U3" t="str">
            <v>50th</v>
          </cell>
          <cell r="V3" t="str">
            <v>MeanR</v>
          </cell>
          <cell r="W3" t="str">
            <v>95th</v>
          </cell>
          <cell r="X3" t="str">
            <v>DistType</v>
          </cell>
          <cell r="Y3" t="str">
            <v>a</v>
          </cell>
          <cell r="Z3" t="str">
            <v>b</v>
          </cell>
          <cell r="AA3" t="str">
            <v>Description</v>
          </cell>
        </row>
        <row r="4">
          <cell r="L4" t="str">
            <v>FWLB (BWR)</v>
          </cell>
          <cell r="M4">
            <v>1</v>
          </cell>
          <cell r="N4">
            <v>1</v>
          </cell>
          <cell r="O4" t="str">
            <v>Feedwater Line Break inside Containment (BWR)</v>
          </cell>
          <cell r="P4" t="str">
            <v>1</v>
          </cell>
          <cell r="Q4" t="str">
            <v>FWLB BWR FI</v>
          </cell>
          <cell r="R4" t="str">
            <v>JNID/IL</v>
          </cell>
          <cell r="S4" t="str">
            <v>FWLB BWR</v>
          </cell>
          <cell r="T4">
            <v>2.92E-06</v>
          </cell>
          <cell r="U4">
            <v>0.000338</v>
          </cell>
          <cell r="V4">
            <v>0.000743</v>
          </cell>
          <cell r="W4">
            <v>0.00285</v>
          </cell>
          <cell r="X4" t="str">
            <v>Gamma</v>
          </cell>
          <cell r="Y4">
            <v>0.5</v>
          </cell>
          <cell r="Z4">
            <v>672.874</v>
          </cell>
          <cell r="AA4" t="str">
            <v>Feedwater Line Break (BWR)</v>
          </cell>
        </row>
        <row r="5">
          <cell r="L5" t="str">
            <v>FWLB (PWR)</v>
          </cell>
          <cell r="M5">
            <v>1</v>
          </cell>
          <cell r="N5">
            <v>2</v>
          </cell>
          <cell r="O5" t="str">
            <v>Feedwater Line Break inside Containment (PWR)</v>
          </cell>
          <cell r="P5" t="str">
            <v>2</v>
          </cell>
          <cell r="Q5" t="str">
            <v>FWLB PWR FI</v>
          </cell>
          <cell r="R5" t="str">
            <v>JNID/IL</v>
          </cell>
          <cell r="S5" t="str">
            <v>FWLB PWR</v>
          </cell>
          <cell r="T5">
            <v>0.00042</v>
          </cell>
          <cell r="U5">
            <v>0.0016</v>
          </cell>
          <cell r="V5">
            <v>0.00183</v>
          </cell>
          <cell r="W5">
            <v>0.00406</v>
          </cell>
          <cell r="X5" t="str">
            <v>Gamma</v>
          </cell>
          <cell r="Y5">
            <v>2.5</v>
          </cell>
          <cell r="Z5">
            <v>1362.787</v>
          </cell>
          <cell r="AA5" t="str">
            <v>Feedwater Line Break (PWR)</v>
          </cell>
        </row>
        <row r="6">
          <cell r="L6" t="str">
            <v>SLBIC (PWR)</v>
          </cell>
          <cell r="M6">
            <v>1</v>
          </cell>
          <cell r="N6">
            <v>3</v>
          </cell>
          <cell r="O6" t="str">
            <v>Steamline Break inside Containment</v>
          </cell>
          <cell r="P6" t="str">
            <v>1</v>
          </cell>
          <cell r="Q6" t="str">
            <v>SLBIC PWR FI</v>
          </cell>
          <cell r="R6" t="str">
            <v>JNID/IL</v>
          </cell>
          <cell r="S6" t="str">
            <v>SLBIC</v>
          </cell>
          <cell r="T6">
            <v>1.44E-06</v>
          </cell>
          <cell r="U6">
            <v>0.000167</v>
          </cell>
          <cell r="V6">
            <v>0.000367</v>
          </cell>
          <cell r="W6">
            <v>0.00141</v>
          </cell>
          <cell r="X6" t="str">
            <v>Gamma</v>
          </cell>
          <cell r="Y6">
            <v>0.5</v>
          </cell>
          <cell r="Z6">
            <v>1362.787</v>
          </cell>
          <cell r="AA6" t="str">
            <v>Steamline Break Inside Containment (PWRs)</v>
          </cell>
        </row>
        <row r="7">
          <cell r="L7" t="str">
            <v>SLBOC (BWR)</v>
          </cell>
          <cell r="M7">
            <v>1</v>
          </cell>
          <cell r="N7">
            <v>4</v>
          </cell>
          <cell r="O7" t="str">
            <v>Steamline Break outside Containment (BWR)</v>
          </cell>
          <cell r="P7" t="str">
            <v>2</v>
          </cell>
          <cell r="Q7" t="str">
            <v>SLBOC BWR FI</v>
          </cell>
          <cell r="R7" t="str">
            <v>JNID/IL</v>
          </cell>
          <cell r="S7" t="str">
            <v>SLBOC BWR</v>
          </cell>
          <cell r="T7">
            <v>0.000851</v>
          </cell>
          <cell r="U7">
            <v>0.00323</v>
          </cell>
          <cell r="V7">
            <v>0.00372</v>
          </cell>
          <cell r="W7">
            <v>0.00823</v>
          </cell>
          <cell r="X7" t="str">
            <v>Gamma</v>
          </cell>
          <cell r="Y7">
            <v>2.5</v>
          </cell>
          <cell r="Z7">
            <v>672.874</v>
          </cell>
          <cell r="AA7" t="str">
            <v>Steamline Break Outside Containment (BWRs)</v>
          </cell>
        </row>
        <row r="8">
          <cell r="L8" t="str">
            <v>SLBOC (PWR)</v>
          </cell>
          <cell r="M8">
            <v>1</v>
          </cell>
          <cell r="N8">
            <v>5</v>
          </cell>
          <cell r="O8" t="str">
            <v>Steamline Break outside Containment (PWR)</v>
          </cell>
          <cell r="P8" t="str">
            <v>3</v>
          </cell>
          <cell r="Q8" t="str">
            <v>SLBOC PWR FI</v>
          </cell>
          <cell r="R8" t="str">
            <v>JNID/IL</v>
          </cell>
          <cell r="S8" t="str">
            <v>SLBOC PWR</v>
          </cell>
          <cell r="T8">
            <v>0.00425</v>
          </cell>
          <cell r="U8">
            <v>0.00746</v>
          </cell>
          <cell r="V8">
            <v>0.0077</v>
          </cell>
          <cell r="W8">
            <v>0.012</v>
          </cell>
          <cell r="X8" t="str">
            <v>Gamma</v>
          </cell>
          <cell r="Y8">
            <v>10.5</v>
          </cell>
          <cell r="Z8">
            <v>1362.787</v>
          </cell>
          <cell r="AA8" t="str">
            <v>Steamline Break Outside Containment (PWRs)</v>
          </cell>
        </row>
        <row r="9">
          <cell r="L9" t="str">
            <v>SGTR</v>
          </cell>
          <cell r="M9">
            <v>2</v>
          </cell>
          <cell r="N9">
            <v>1</v>
          </cell>
          <cell r="O9" t="str">
            <v>Steam Generator Tube Rupture (STGR)</v>
          </cell>
          <cell r="P9" t="str">
            <v>1</v>
          </cell>
          <cell r="Q9" t="str">
            <v>SGTR</v>
          </cell>
          <cell r="R9" t="str">
            <v>JNID/IL</v>
          </cell>
          <cell r="S9" t="str">
            <v>SGTR</v>
          </cell>
          <cell r="T9">
            <v>0.000475</v>
          </cell>
          <cell r="U9">
            <v>0.00181</v>
          </cell>
          <cell r="V9">
            <v>0.00207</v>
          </cell>
          <cell r="W9">
            <v>0.00459</v>
          </cell>
          <cell r="X9" t="str">
            <v>Gamma</v>
          </cell>
          <cell r="Y9">
            <v>2.5</v>
          </cell>
          <cell r="Z9">
            <v>1205.221</v>
          </cell>
          <cell r="AA9" t="str">
            <v>Steam Generator Tube Rupture</v>
          </cell>
        </row>
        <row r="10">
          <cell r="L10" t="str">
            <v>SLOCA (BWR)</v>
          </cell>
          <cell r="M10">
            <v>3</v>
          </cell>
          <cell r="N10">
            <v>5</v>
          </cell>
          <cell r="O10" t="str">
            <v>Small Loss-of-Coolant Accident at Boiling Water Reactors (SLOCA (BWR))</v>
          </cell>
          <cell r="P10" t="str">
            <v>1</v>
          </cell>
          <cell r="Q10" t="str">
            <v>SLOCA BWR</v>
          </cell>
          <cell r="R10" t="str">
            <v>JNID/IL</v>
          </cell>
          <cell r="S10" t="str">
            <v>SLOCA B</v>
          </cell>
          <cell r="T10">
            <v>2.92E-06</v>
          </cell>
          <cell r="U10">
            <v>0.000338</v>
          </cell>
          <cell r="V10">
            <v>0.000743</v>
          </cell>
          <cell r="W10">
            <v>0.00285</v>
          </cell>
          <cell r="X10" t="str">
            <v>Gamma</v>
          </cell>
          <cell r="Y10">
            <v>0.5</v>
          </cell>
          <cell r="Z10">
            <v>672.874</v>
          </cell>
          <cell r="AA10" t="str">
            <v>Small Loss-Of-Coolant Accident (BWRs)</v>
          </cell>
        </row>
        <row r="11">
          <cell r="L11" t="str">
            <v>SLOCA (PWR)</v>
          </cell>
          <cell r="M11">
            <v>3</v>
          </cell>
          <cell r="N11">
            <v>6</v>
          </cell>
          <cell r="O11" t="str">
            <v>Small Loss-of-Coolant Accident at Pressurized Water Reactors (SLOCA (PWR))</v>
          </cell>
          <cell r="P11" t="str">
            <v>1</v>
          </cell>
          <cell r="Q11" t="str">
            <v>SLOCA PWR</v>
          </cell>
          <cell r="R11" t="str">
            <v>JNID/IL</v>
          </cell>
          <cell r="S11" t="str">
            <v>SLOCA P</v>
          </cell>
          <cell r="T11">
            <v>1.44E-06</v>
          </cell>
          <cell r="U11">
            <v>0.000167</v>
          </cell>
          <cell r="V11">
            <v>0.000367</v>
          </cell>
          <cell r="W11">
            <v>0.00141</v>
          </cell>
          <cell r="X11" t="str">
            <v>Gamma</v>
          </cell>
          <cell r="Y11">
            <v>0.5</v>
          </cell>
          <cell r="Z11">
            <v>1362.787</v>
          </cell>
          <cell r="AA11" t="str">
            <v>Small Loss-Of-Coolant Accident (PWRs)</v>
          </cell>
        </row>
        <row r="12">
          <cell r="L12" t="str">
            <v>VSLOCA (BWR)</v>
          </cell>
          <cell r="M12">
            <v>3</v>
          </cell>
          <cell r="N12">
            <v>7</v>
          </cell>
          <cell r="O12" t="str">
            <v>Very Small Loss-of-Coolant Accidentat Boiling Water Reactors (VSLOCA (BWR))</v>
          </cell>
          <cell r="P12" t="str">
            <v>1</v>
          </cell>
          <cell r="Q12" t="str">
            <v>VSLOCA BWR FI</v>
          </cell>
          <cell r="R12" t="str">
            <v>JNID/IL</v>
          </cell>
          <cell r="S12" t="str">
            <v>VSLOCA BWR</v>
          </cell>
          <cell r="T12">
            <v>0.000998</v>
          </cell>
          <cell r="U12">
            <v>0.00379</v>
          </cell>
          <cell r="V12">
            <v>0.00436</v>
          </cell>
          <cell r="W12">
            <v>0.00964</v>
          </cell>
          <cell r="X12" t="str">
            <v>Gamma</v>
          </cell>
          <cell r="Y12">
            <v>2.5</v>
          </cell>
          <cell r="Z12">
            <v>574.048</v>
          </cell>
          <cell r="AA12" t="str">
            <v>Very Small Loss-of-Coolant Accident (BWRs)</v>
          </cell>
        </row>
        <row r="13">
          <cell r="L13" t="str">
            <v>VSLOCA (PWR)</v>
          </cell>
          <cell r="M13">
            <v>3</v>
          </cell>
          <cell r="N13">
            <v>8</v>
          </cell>
          <cell r="O13" t="str">
            <v>Very Small Loss-of-Coolant Accident at Pressurized Water Reactors (VSLOCA (PWR))</v>
          </cell>
          <cell r="P13" t="str">
            <v>2</v>
          </cell>
          <cell r="Q13" t="str">
            <v>VSLOCA PWR FI</v>
          </cell>
          <cell r="R13" t="str">
            <v>JNID/IL</v>
          </cell>
          <cell r="S13" t="str">
            <v>VSLOCA PWR</v>
          </cell>
          <cell r="T13">
            <v>1.71E-06</v>
          </cell>
          <cell r="U13">
            <v>0.000198</v>
          </cell>
          <cell r="V13">
            <v>0.000435</v>
          </cell>
          <cell r="W13">
            <v>0.00167</v>
          </cell>
          <cell r="X13" t="str">
            <v>Gamma</v>
          </cell>
          <cell r="Y13">
            <v>0.5</v>
          </cell>
          <cell r="Z13">
            <v>1148.306</v>
          </cell>
          <cell r="AA13" t="str">
            <v>Very Small Loss-of-Coolant Accident (PWRs)</v>
          </cell>
        </row>
        <row r="14">
          <cell r="L14" t="str">
            <v>SORV1 (BWR)</v>
          </cell>
          <cell r="M14">
            <v>3</v>
          </cell>
          <cell r="N14">
            <v>9</v>
          </cell>
          <cell r="O14" t="str">
            <v>Stuck Open Relief Valve at Boiling Water Reactors (SORV (BWR))</v>
          </cell>
          <cell r="P14" t="str">
            <v>1</v>
          </cell>
          <cell r="Q14" t="str">
            <v>SORV1 BWR FI</v>
          </cell>
          <cell r="R14" t="str">
            <v>EB/PL/KS</v>
          </cell>
          <cell r="S14" t="str">
            <v>SORV B</v>
          </cell>
          <cell r="T14">
            <v>0.000658</v>
          </cell>
          <cell r="U14">
            <v>0.0109</v>
          </cell>
          <cell r="V14">
            <v>0.0163</v>
          </cell>
          <cell r="W14">
            <v>0.0506</v>
          </cell>
          <cell r="X14" t="str">
            <v>Gamma</v>
          </cell>
          <cell r="Y14">
            <v>0.912</v>
          </cell>
          <cell r="Z14">
            <v>55.8</v>
          </cell>
          <cell r="AA14" t="str">
            <v>Stuck Open Safety/Relief Valve (BWR)</v>
          </cell>
        </row>
        <row r="15">
          <cell r="L15" t="str">
            <v>SORV2 (BWR)</v>
          </cell>
          <cell r="M15">
            <v>3</v>
          </cell>
          <cell r="N15">
            <v>9</v>
          </cell>
          <cell r="O15" t="str">
            <v>Stuck Open Relief Valve at Boiling Water Reactors (SORV (BWR))</v>
          </cell>
          <cell r="P15" t="str">
            <v>2</v>
          </cell>
          <cell r="Q15" t="str">
            <v>SORV2 BWR FI</v>
          </cell>
          <cell r="R15" t="str">
            <v>JNID/IL</v>
          </cell>
          <cell r="S15" t="str">
            <v>SORV B</v>
          </cell>
          <cell r="T15">
            <v>3.58E-06</v>
          </cell>
          <cell r="U15">
            <v>0.000414</v>
          </cell>
          <cell r="V15">
            <v>0.000911</v>
          </cell>
          <cell r="W15">
            <v>0.0035</v>
          </cell>
          <cell r="X15" t="str">
            <v>Gamma</v>
          </cell>
          <cell r="Y15">
            <v>0.5</v>
          </cell>
          <cell r="Z15">
            <v>548.825</v>
          </cell>
          <cell r="AA15" t="str">
            <v>Stuck Open Relief Valve &gt;2 (BWR)</v>
          </cell>
        </row>
        <row r="16">
          <cell r="L16" t="str">
            <v>SORV1 (PWR)</v>
          </cell>
          <cell r="M16">
            <v>3</v>
          </cell>
          <cell r="N16">
            <v>10</v>
          </cell>
          <cell r="O16" t="str">
            <v>Stuck Open Relief Valve at Pressurized Water Reactors (SORV (PWR))</v>
          </cell>
          <cell r="P16" t="str">
            <v>1</v>
          </cell>
          <cell r="Q16" t="str">
            <v>SORV1 PWR FI</v>
          </cell>
          <cell r="R16" t="str">
            <v>JNID/IL</v>
          </cell>
          <cell r="S16" t="str">
            <v>SORV P</v>
          </cell>
          <cell r="T16">
            <v>0.00042</v>
          </cell>
          <cell r="U16">
            <v>0.0016</v>
          </cell>
          <cell r="V16">
            <v>0.00183</v>
          </cell>
          <cell r="W16">
            <v>0.00406</v>
          </cell>
          <cell r="X16" t="str">
            <v>Gamma</v>
          </cell>
          <cell r="Y16">
            <v>2.5</v>
          </cell>
          <cell r="Z16">
            <v>1362.787</v>
          </cell>
          <cell r="AA16" t="str">
            <v>Stuck Open Safety/Relief Valve (PWR)</v>
          </cell>
        </row>
        <row r="17">
          <cell r="L17" t="str">
            <v>SORV2 (PWR)</v>
          </cell>
          <cell r="M17">
            <v>3</v>
          </cell>
          <cell r="N17">
            <v>10</v>
          </cell>
          <cell r="O17" t="str">
            <v>Stuck Open Relief Valve at Pressurized Water Reactors (SORV (PWR))</v>
          </cell>
          <cell r="P17" t="str">
            <v>2</v>
          </cell>
          <cell r="Q17" t="str">
            <v>SORV2 PWR FI</v>
          </cell>
          <cell r="R17" t="str">
            <v>JNID/IL</v>
          </cell>
          <cell r="S17" t="str">
            <v>SORV P</v>
          </cell>
          <cell r="T17">
            <v>1.44E-06</v>
          </cell>
          <cell r="U17">
            <v>0.000167</v>
          </cell>
          <cell r="V17">
            <v>0.000367</v>
          </cell>
          <cell r="W17">
            <v>0.00141</v>
          </cell>
          <cell r="X17" t="str">
            <v>Gamma</v>
          </cell>
          <cell r="Y17">
            <v>0.5</v>
          </cell>
          <cell r="Z17">
            <v>1362.787</v>
          </cell>
          <cell r="AA17" t="str">
            <v>Stuck Open Relief Valve &gt;2 (PWR)</v>
          </cell>
        </row>
        <row r="18">
          <cell r="L18" t="str">
            <v>ISLOCA (BWR)</v>
          </cell>
          <cell r="M18">
            <v>3</v>
          </cell>
          <cell r="N18">
            <v>11</v>
          </cell>
          <cell r="O18" t="str">
            <v>Interfacing System Loss-of-Coolant Accident at Boiling Water Reactors</v>
          </cell>
          <cell r="P18" t="str">
            <v>1</v>
          </cell>
          <cell r="Q18" t="str">
            <v>ISLOCA BWR FI</v>
          </cell>
          <cell r="R18" t="str">
            <v>JNID/IL</v>
          </cell>
          <cell r="S18" t="str">
            <v>ISLOCA BWR</v>
          </cell>
          <cell r="T18">
            <v>2.92E-06</v>
          </cell>
          <cell r="U18">
            <v>0.000338</v>
          </cell>
          <cell r="V18">
            <v>0.000743</v>
          </cell>
          <cell r="W18">
            <v>0.00285</v>
          </cell>
          <cell r="X18" t="str">
            <v>Gamma</v>
          </cell>
          <cell r="Y18">
            <v>0.5</v>
          </cell>
          <cell r="Z18">
            <v>672.874</v>
          </cell>
          <cell r="AA18" t="str">
            <v>Interfacing System Loss of Coolant Accident (BWR)</v>
          </cell>
        </row>
        <row r="19">
          <cell r="L19" t="str">
            <v>ISLOCA (PWR)</v>
          </cell>
          <cell r="M19">
            <v>3</v>
          </cell>
          <cell r="N19">
            <v>12</v>
          </cell>
          <cell r="O19" t="str">
            <v>Interfacing System Loss-of-Coolant Accident at Pressurized Water Reactors</v>
          </cell>
          <cell r="P19" t="str">
            <v>2</v>
          </cell>
          <cell r="Q19" t="str">
            <v>ISLOCA PWR FI</v>
          </cell>
          <cell r="R19" t="str">
            <v>JNID/IL</v>
          </cell>
          <cell r="S19" t="str">
            <v>ISLOCA PWR</v>
          </cell>
          <cell r="T19">
            <v>1.44E-06</v>
          </cell>
          <cell r="U19">
            <v>0.000167</v>
          </cell>
          <cell r="V19">
            <v>0.000367</v>
          </cell>
          <cell r="W19">
            <v>0.00141</v>
          </cell>
          <cell r="X19" t="str">
            <v>Gamma</v>
          </cell>
          <cell r="Y19">
            <v>0.5</v>
          </cell>
          <cell r="Z19">
            <v>1362.787</v>
          </cell>
          <cell r="AA19" t="str">
            <v>Interfacing System Loss of Coolant Accident (PWR)</v>
          </cell>
        </row>
        <row r="20">
          <cell r="L20" t="str">
            <v>RCPLOCA</v>
          </cell>
          <cell r="M20">
            <v>3</v>
          </cell>
          <cell r="N20">
            <v>13</v>
          </cell>
          <cell r="O20" t="str">
            <v>Reactor Coolant Pump Seal LOCA (RCPLOCA)</v>
          </cell>
          <cell r="P20" t="str">
            <v>1</v>
          </cell>
          <cell r="Q20" t="str">
            <v>RCPLOCA</v>
          </cell>
          <cell r="R20" t="str">
            <v>JNID/IL</v>
          </cell>
          <cell r="S20" t="str">
            <v>RCPLOCA</v>
          </cell>
          <cell r="T20">
            <v>1.44E-06</v>
          </cell>
          <cell r="U20">
            <v>0.000167</v>
          </cell>
          <cell r="V20">
            <v>0.000367</v>
          </cell>
          <cell r="W20">
            <v>0.00141</v>
          </cell>
          <cell r="X20" t="str">
            <v>Gamma</v>
          </cell>
          <cell r="Y20">
            <v>0.5</v>
          </cell>
          <cell r="Z20">
            <v>1362.787</v>
          </cell>
          <cell r="AA20" t="str">
            <v>Reactor Coolant Pump Seal Loss-of-Coolant Accident (PWRs)</v>
          </cell>
        </row>
        <row r="21">
          <cell r="L21" t="str">
            <v>LOCHS (BWR)</v>
          </cell>
          <cell r="M21">
            <v>5</v>
          </cell>
          <cell r="N21">
            <v>1</v>
          </cell>
          <cell r="O21" t="str">
            <v>Loss of Condenser Heat Sink at Boiling Water Reactors (LOCHS (BWR))</v>
          </cell>
          <cell r="P21" t="str">
            <v>1</v>
          </cell>
          <cell r="Q21" t="str">
            <v>LOCHS BWR FI</v>
          </cell>
          <cell r="R21" t="str">
            <v>EB/PL/KS</v>
          </cell>
          <cell r="S21" t="str">
            <v>LOCHS B</v>
          </cell>
          <cell r="T21">
            <v>0.0369</v>
          </cell>
          <cell r="U21">
            <v>0.124</v>
          </cell>
          <cell r="V21">
            <v>0.139</v>
          </cell>
          <cell r="W21">
            <v>0.295</v>
          </cell>
          <cell r="X21" t="str">
            <v>Gamma</v>
          </cell>
          <cell r="Y21">
            <v>2.9</v>
          </cell>
          <cell r="Z21">
            <v>20.9</v>
          </cell>
          <cell r="AA21" t="str">
            <v>Loss Of Condenser Heat Sink (BWR)</v>
          </cell>
        </row>
        <row r="22">
          <cell r="L22" t="str">
            <v>LOCHS (PWR)</v>
          </cell>
          <cell r="M22">
            <v>5</v>
          </cell>
          <cell r="N22">
            <v>2</v>
          </cell>
          <cell r="O22" t="str">
            <v>Loss of Condenser Heat Sink at Pressurized Water Reactors (LOCHS (PWR))</v>
          </cell>
          <cell r="P22" t="str">
            <v>2</v>
          </cell>
          <cell r="Q22" t="str">
            <v>LOCHS PWR FI</v>
          </cell>
          <cell r="R22" t="str">
            <v>EB/PL/KS</v>
          </cell>
          <cell r="S22" t="str">
            <v>LOCHS P</v>
          </cell>
          <cell r="T22">
            <v>0.0191</v>
          </cell>
          <cell r="U22">
            <v>0.0535</v>
          </cell>
          <cell r="V22">
            <v>0.0586</v>
          </cell>
          <cell r="W22">
            <v>0.116</v>
          </cell>
          <cell r="X22" t="str">
            <v>Gamma</v>
          </cell>
          <cell r="Y22">
            <v>3.74</v>
          </cell>
          <cell r="Z22">
            <v>63.8</v>
          </cell>
          <cell r="AA22" t="str">
            <v>Loss Of Condenser Heat Sink (PWR)</v>
          </cell>
        </row>
        <row r="23">
          <cell r="L23" t="str">
            <v>LOMFW</v>
          </cell>
          <cell r="M23">
            <v>6</v>
          </cell>
          <cell r="N23">
            <v>1</v>
          </cell>
          <cell r="O23" t="str">
            <v>Loss of Main Feedwater (LOMFW)</v>
          </cell>
          <cell r="P23" t="str">
            <v>1</v>
          </cell>
          <cell r="Q23" t="str">
            <v>LOMFW FI</v>
          </cell>
          <cell r="R23" t="str">
            <v>EB/PL/KS</v>
          </cell>
          <cell r="S23" t="str">
            <v>LOMFW</v>
          </cell>
          <cell r="T23">
            <v>0.0139</v>
          </cell>
          <cell r="U23">
            <v>0.0589</v>
          </cell>
          <cell r="V23">
            <v>0.0689</v>
          </cell>
          <cell r="W23">
            <v>0.158</v>
          </cell>
          <cell r="X23" t="str">
            <v>Gamma</v>
          </cell>
          <cell r="Y23">
            <v>2.22</v>
          </cell>
          <cell r="Z23">
            <v>32.2</v>
          </cell>
          <cell r="AA23" t="str">
            <v>Loss Of Main Feedwater</v>
          </cell>
        </row>
        <row r="24">
          <cell r="L24" t="str">
            <v>LOAC</v>
          </cell>
          <cell r="M24">
            <v>7</v>
          </cell>
          <cell r="N24">
            <v>1</v>
          </cell>
          <cell r="O24" t="str">
            <v>Loss of Safety-Related Bus</v>
          </cell>
          <cell r="P24" t="str">
            <v>1</v>
          </cell>
          <cell r="Q24" t="str">
            <v>LOAC</v>
          </cell>
          <cell r="R24" t="str">
            <v>JNID/IL</v>
          </cell>
          <cell r="S24" t="str">
            <v>LOAC</v>
          </cell>
          <cell r="T24">
            <v>0.0038</v>
          </cell>
          <cell r="U24">
            <v>0.00648</v>
          </cell>
          <cell r="V24">
            <v>0.00668</v>
          </cell>
          <cell r="W24">
            <v>0.0102</v>
          </cell>
          <cell r="X24" t="str">
            <v>Gamma</v>
          </cell>
          <cell r="Y24">
            <v>11.5</v>
          </cell>
          <cell r="Z24">
            <v>1722.354</v>
          </cell>
          <cell r="AA24" t="str">
            <v>Loss Of Vital AC Bus</v>
          </cell>
        </row>
        <row r="25">
          <cell r="L25" t="str">
            <v>LOAC 4160V</v>
          </cell>
          <cell r="M25">
            <v>7</v>
          </cell>
          <cell r="N25">
            <v>1</v>
          </cell>
          <cell r="O25" t="str">
            <v>Loss of Safety-Related Bus</v>
          </cell>
          <cell r="P25" t="str">
            <v>2</v>
          </cell>
          <cell r="Q25" t="str">
            <v>LOAC 4160V FI</v>
          </cell>
          <cell r="R25" t="str">
            <v>JNID/IL</v>
          </cell>
          <cell r="S25" t="str">
            <v>LOAC</v>
          </cell>
          <cell r="T25">
            <v>0.00211</v>
          </cell>
          <cell r="U25">
            <v>0.00416</v>
          </cell>
          <cell r="V25">
            <v>0.00435</v>
          </cell>
          <cell r="W25">
            <v>0.00726</v>
          </cell>
          <cell r="X25" t="str">
            <v>Gamma</v>
          </cell>
          <cell r="Y25">
            <v>7.5</v>
          </cell>
          <cell r="Z25">
            <v>1722.354</v>
          </cell>
          <cell r="AA25" t="str">
            <v>Loss Of Vital AC Bus (4160 Volt)</v>
          </cell>
        </row>
        <row r="26">
          <cell r="L26" t="str">
            <v>LOAC LOWV</v>
          </cell>
          <cell r="M26">
            <v>7</v>
          </cell>
          <cell r="N26">
            <v>1</v>
          </cell>
          <cell r="O26" t="str">
            <v>Loss of Safety-Related Bus</v>
          </cell>
          <cell r="P26" t="str">
            <v>3</v>
          </cell>
          <cell r="Q26" t="str">
            <v>LOAC LOWV FI</v>
          </cell>
          <cell r="R26" t="str">
            <v>JNID/IL</v>
          </cell>
          <cell r="S26" t="str">
            <v>LOAC</v>
          </cell>
          <cell r="T26">
            <v>0.000965</v>
          </cell>
          <cell r="U26">
            <v>0.00242</v>
          </cell>
          <cell r="V26">
            <v>0.00261</v>
          </cell>
          <cell r="W26">
            <v>0.00491</v>
          </cell>
          <cell r="X26" t="str">
            <v>Gamma</v>
          </cell>
          <cell r="Y26">
            <v>4.5</v>
          </cell>
          <cell r="Z26">
            <v>1722.354</v>
          </cell>
          <cell r="AA26" t="str">
            <v>Loss Of Vital AC Bus (Low Voltage)</v>
          </cell>
        </row>
        <row r="27">
          <cell r="L27" t="str">
            <v>LOAC-Calc</v>
          </cell>
          <cell r="M27">
            <v>7</v>
          </cell>
          <cell r="N27">
            <v>1</v>
          </cell>
          <cell r="O27" t="str">
            <v>Loss of Safety-Related Bus</v>
          </cell>
          <cell r="P27" t="str">
            <v>4</v>
          </cell>
          <cell r="Q27" t="str">
            <v>LOAC-Calc</v>
          </cell>
          <cell r="R27" t="str">
            <v>JNID/IL</v>
          </cell>
          <cell r="S27" t="str">
            <v>LOAC</v>
          </cell>
          <cell r="T27">
            <v>3.57495196656794E-07</v>
          </cell>
          <cell r="U27">
            <v>0.000814193313159254</v>
          </cell>
          <cell r="V27">
            <v>0.00334</v>
          </cell>
          <cell r="W27">
            <v>0.0152788313884131</v>
          </cell>
          <cell r="X27" t="str">
            <v>Gamma</v>
          </cell>
          <cell r="Y27">
            <v>0.3</v>
          </cell>
          <cell r="Z27">
            <v>89.82035928143712</v>
          </cell>
          <cell r="AA27" t="str">
            <v>Loss Of Vital AC Bus Event (2 Buses modeled as IEs)</v>
          </cell>
        </row>
        <row r="28">
          <cell r="L28" t="str">
            <v>LODC</v>
          </cell>
          <cell r="M28">
            <v>7</v>
          </cell>
          <cell r="N28">
            <v>1</v>
          </cell>
          <cell r="O28" t="str">
            <v>Loss of Safety-Related Bus</v>
          </cell>
          <cell r="P28" t="str">
            <v>5</v>
          </cell>
          <cell r="Q28" t="str">
            <v>LODC</v>
          </cell>
          <cell r="R28" t="str">
            <v>JNID/IL</v>
          </cell>
          <cell r="S28" t="str">
            <v>LODC</v>
          </cell>
          <cell r="T28">
            <v>8.64E-05</v>
          </cell>
          <cell r="U28">
            <v>0.000581</v>
          </cell>
          <cell r="V28">
            <v>0.000737</v>
          </cell>
          <cell r="W28">
            <v>0.00192</v>
          </cell>
          <cell r="X28" t="str">
            <v>Gamma</v>
          </cell>
          <cell r="Y28">
            <v>1.5</v>
          </cell>
          <cell r="Z28">
            <v>2035.66</v>
          </cell>
          <cell r="AA28" t="str">
            <v>Loss Of Vital DC Bus</v>
          </cell>
        </row>
        <row r="29">
          <cell r="L29" t="str">
            <v>LODC-Calc</v>
          </cell>
          <cell r="M29">
            <v>7</v>
          </cell>
          <cell r="N29">
            <v>1</v>
          </cell>
          <cell r="O29" t="str">
            <v>Loss of Safety-Related Bus</v>
          </cell>
          <cell r="P29" t="str">
            <v>6</v>
          </cell>
          <cell r="Q29" t="str">
            <v>LODC-Calc</v>
          </cell>
          <cell r="R29" t="str">
            <v>JNID/IL</v>
          </cell>
          <cell r="S29" t="str">
            <v>LODC</v>
          </cell>
          <cell r="T29">
            <v>3.94422095712661E-08</v>
          </cell>
          <cell r="U29">
            <v>8.98294119458638E-05</v>
          </cell>
          <cell r="V29">
            <v>0.0003685</v>
          </cell>
          <cell r="W29">
            <v>0.0016857034031827</v>
          </cell>
          <cell r="X29" t="str">
            <v>Gamma</v>
          </cell>
          <cell r="Y29">
            <v>0.3</v>
          </cell>
          <cell r="Z29">
            <v>814.1112618724559</v>
          </cell>
          <cell r="AA29" t="str">
            <v>Loss Of Vital DC Bus Event (2 Buses modeled as IEs)</v>
          </cell>
        </row>
        <row r="30">
          <cell r="L30" t="str">
            <v>LOSWS</v>
          </cell>
          <cell r="M30">
            <v>7</v>
          </cell>
          <cell r="N30">
            <v>2</v>
          </cell>
          <cell r="O30" t="str">
            <v>Loss of Safety-Related Cooling Water</v>
          </cell>
          <cell r="P30" t="str">
            <v>1</v>
          </cell>
          <cell r="Q30" t="str">
            <v>LOSWS</v>
          </cell>
          <cell r="R30" t="str">
            <v>JNID/IL</v>
          </cell>
          <cell r="S30" t="str">
            <v>LOSWS</v>
          </cell>
          <cell r="T30">
            <v>9.66E-07</v>
          </cell>
          <cell r="U30">
            <v>0.000112</v>
          </cell>
          <cell r="V30">
            <v>0.000246</v>
          </cell>
          <cell r="W30">
            <v>0.000944</v>
          </cell>
          <cell r="X30" t="str">
            <v>Gamma</v>
          </cell>
          <cell r="Y30">
            <v>0.5</v>
          </cell>
          <cell r="Z30">
            <v>2035.66</v>
          </cell>
          <cell r="AA30" t="str">
            <v>Loss Of Safety Related Cooling Water (Open System)</v>
          </cell>
        </row>
        <row r="31">
          <cell r="L31" t="str">
            <v>PLOSWS</v>
          </cell>
          <cell r="M31">
            <v>7</v>
          </cell>
          <cell r="N31">
            <v>2</v>
          </cell>
          <cell r="O31" t="str">
            <v>Loss of Safety-Related Cooling Water</v>
          </cell>
          <cell r="P31" t="str">
            <v>2</v>
          </cell>
          <cell r="Q31" t="str">
            <v>PLOSWS FI</v>
          </cell>
          <cell r="R31" t="str">
            <v>JNID/IL</v>
          </cell>
          <cell r="S31" t="str">
            <v>PLOSWS</v>
          </cell>
          <cell r="T31">
            <v>0.000532</v>
          </cell>
          <cell r="U31">
            <v>0.00156</v>
          </cell>
          <cell r="V31">
            <v>0.00172</v>
          </cell>
          <cell r="W31">
            <v>0.00346</v>
          </cell>
          <cell r="X31" t="str">
            <v>Gamma</v>
          </cell>
          <cell r="Y31">
            <v>3.5</v>
          </cell>
          <cell r="Z31">
            <v>2035.66</v>
          </cell>
          <cell r="AA31" t="str">
            <v>Partial Loss Of SWS Initiating Event</v>
          </cell>
        </row>
        <row r="32">
          <cell r="L32" t="str">
            <v>LOCCW</v>
          </cell>
          <cell r="M32">
            <v>7</v>
          </cell>
          <cell r="N32">
            <v>2</v>
          </cell>
          <cell r="O32" t="str">
            <v>Loss of Safety-Related Cooling Water</v>
          </cell>
          <cell r="P32" t="str">
            <v>3</v>
          </cell>
          <cell r="Q32" t="str">
            <v>LOCCW FI</v>
          </cell>
          <cell r="R32" t="str">
            <v>JNID/IL</v>
          </cell>
          <cell r="S32" t="str">
            <v>LOCCW</v>
          </cell>
          <cell r="T32">
            <v>9.66E-07</v>
          </cell>
          <cell r="U32">
            <v>0.000112</v>
          </cell>
          <cell r="V32">
            <v>0.000246</v>
          </cell>
          <cell r="W32">
            <v>0.000944</v>
          </cell>
          <cell r="X32" t="str">
            <v>Gamma</v>
          </cell>
          <cell r="Y32">
            <v>0.5</v>
          </cell>
          <cell r="Z32">
            <v>2035.66</v>
          </cell>
          <cell r="AA32" t="str">
            <v>Loss Of Safety Related Cooling Water (Closed System)</v>
          </cell>
        </row>
        <row r="33">
          <cell r="L33" t="str">
            <v>PLOCCW</v>
          </cell>
          <cell r="M33">
            <v>7</v>
          </cell>
          <cell r="N33">
            <v>2</v>
          </cell>
          <cell r="O33" t="str">
            <v>Loss of Safety-Related Cooling Water</v>
          </cell>
          <cell r="P33" t="str">
            <v>4</v>
          </cell>
          <cell r="Q33" t="str">
            <v>PLOCCW FI</v>
          </cell>
          <cell r="R33" t="str">
            <v>JNID/IL</v>
          </cell>
          <cell r="S33" t="str">
            <v>PLOCCW</v>
          </cell>
          <cell r="T33">
            <v>0.000817</v>
          </cell>
          <cell r="U33">
            <v>0.00205</v>
          </cell>
          <cell r="V33">
            <v>0.00221</v>
          </cell>
          <cell r="W33">
            <v>0.00416</v>
          </cell>
          <cell r="X33" t="str">
            <v>Gamma</v>
          </cell>
          <cell r="Y33">
            <v>4.5</v>
          </cell>
          <cell r="Z33">
            <v>2035.66</v>
          </cell>
          <cell r="AA33" t="str">
            <v>Partial Loss Of CCW Initiating Event</v>
          </cell>
        </row>
        <row r="34">
          <cell r="L34" t="str">
            <v>LOIA (BWR)</v>
          </cell>
          <cell r="M34">
            <v>7</v>
          </cell>
          <cell r="N34">
            <v>3</v>
          </cell>
          <cell r="O34" t="str">
            <v>Loss of Instrument Control Air</v>
          </cell>
          <cell r="P34" t="str">
            <v>1</v>
          </cell>
          <cell r="Q34" t="str">
            <v>LOIA BWR</v>
          </cell>
          <cell r="R34" t="str">
            <v>JNID/IL</v>
          </cell>
          <cell r="S34" t="str">
            <v>LOIA B</v>
          </cell>
          <cell r="T34">
            <v>0.00277</v>
          </cell>
          <cell r="U34">
            <v>0.00695</v>
          </cell>
          <cell r="V34">
            <v>0.00749</v>
          </cell>
          <cell r="W34">
            <v>0.0141</v>
          </cell>
          <cell r="X34" t="str">
            <v>Gamma</v>
          </cell>
          <cell r="Y34">
            <v>4.5</v>
          </cell>
          <cell r="Z34">
            <v>600.403</v>
          </cell>
          <cell r="AA34" t="str">
            <v>Loss Of Instrument Air (BWR)</v>
          </cell>
        </row>
        <row r="35">
          <cell r="L35" t="str">
            <v>LOIA (PWR)</v>
          </cell>
          <cell r="M35">
            <v>7</v>
          </cell>
          <cell r="N35">
            <v>3</v>
          </cell>
          <cell r="O35" t="str">
            <v>Loss of Instrument Control Air</v>
          </cell>
          <cell r="P35" t="str">
            <v>2</v>
          </cell>
          <cell r="Q35" t="str">
            <v>LOIA PWR</v>
          </cell>
          <cell r="R35" t="str">
            <v>EB/PL/KS</v>
          </cell>
          <cell r="S35" t="str">
            <v>LOIA P</v>
          </cell>
          <cell r="T35">
            <v>6.36E-06</v>
          </cell>
          <cell r="U35">
            <v>0.00284</v>
          </cell>
          <cell r="V35">
            <v>0.00822</v>
          </cell>
          <cell r="W35">
            <v>0.0347</v>
          </cell>
          <cell r="X35" t="str">
            <v>Gamma</v>
          </cell>
          <cell r="Y35">
            <v>0.383</v>
          </cell>
          <cell r="Z35">
            <v>46.6</v>
          </cell>
          <cell r="AA35" t="str">
            <v>Loss Of Instrument Air (PWR)</v>
          </cell>
        </row>
        <row r="36">
          <cell r="L36" t="str">
            <v>TRANS (BWR)</v>
          </cell>
          <cell r="M36">
            <v>8</v>
          </cell>
          <cell r="N36">
            <v>1</v>
          </cell>
          <cell r="O36" t="str">
            <v>General Transient at Boiling Water Reactors (TRAN (BWR))</v>
          </cell>
          <cell r="P36" t="str">
            <v>1</v>
          </cell>
          <cell r="Q36" t="str">
            <v>TRANS BWR</v>
          </cell>
          <cell r="R36" t="str">
            <v>EB/PL/KS</v>
          </cell>
          <cell r="S36" t="str">
            <v>TRANS B</v>
          </cell>
          <cell r="T36">
            <v>0.511</v>
          </cell>
          <cell r="U36">
            <v>0.75</v>
          </cell>
          <cell r="V36">
            <v>0.762</v>
          </cell>
          <cell r="W36">
            <v>1.06</v>
          </cell>
          <cell r="X36" t="str">
            <v>Gamma</v>
          </cell>
          <cell r="Y36">
            <v>21</v>
          </cell>
          <cell r="Z36">
            <v>27.6</v>
          </cell>
          <cell r="AA36" t="str">
            <v>Transient Initiating Event (BWR)</v>
          </cell>
        </row>
        <row r="37">
          <cell r="L37" t="str">
            <v>TRANS (PWR)</v>
          </cell>
          <cell r="M37">
            <v>8</v>
          </cell>
          <cell r="N37">
            <v>2</v>
          </cell>
          <cell r="O37" t="str">
            <v>General Transient at Pressurized Water Reactors (TRAN (PWR))</v>
          </cell>
          <cell r="P37" t="str">
            <v>1</v>
          </cell>
          <cell r="Q37" t="str">
            <v>TRANS PWR</v>
          </cell>
          <cell r="R37" t="str">
            <v>EB/PL/KS</v>
          </cell>
          <cell r="S37" t="str">
            <v>TRANS P</v>
          </cell>
          <cell r="T37">
            <v>0.347</v>
          </cell>
          <cell r="U37">
            <v>0.662</v>
          </cell>
          <cell r="V37">
            <v>0.69</v>
          </cell>
          <cell r="W37">
            <v>1.13</v>
          </cell>
          <cell r="X37" t="str">
            <v>Gamma</v>
          </cell>
          <cell r="Y37">
            <v>8.19</v>
          </cell>
          <cell r="Z37">
            <v>11.9</v>
          </cell>
          <cell r="AA37" t="str">
            <v>Transient Initiating Event (PWR)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266"/>
  <sheetViews>
    <sheetView zoomScalePageLayoutView="0" workbookViewId="0" topLeftCell="A1">
      <pane xSplit="2" ySplit="4" topLeftCell="C5" activePane="bottomRight" state="frozen"/>
      <selection pane="topLeft" activeCell="A1" sqref="A1"/>
      <selection pane="topRight" activeCell="B1" sqref="B1"/>
      <selection pane="bottomLeft" activeCell="A11" sqref="A11"/>
      <selection pane="bottomRight" activeCell="A1" sqref="A1:V235"/>
    </sheetView>
  </sheetViews>
  <sheetFormatPr defaultColWidth="19.28125" defaultRowHeight="12.75"/>
  <cols>
    <col min="1" max="1" width="6.28125" style="72" customWidth="1"/>
    <col min="2" max="2" width="20.7109375" style="55" customWidth="1"/>
    <col min="3" max="3" width="45.28125" style="56" customWidth="1"/>
    <col min="4" max="4" width="8.57421875" style="74" customWidth="1"/>
    <col min="5" max="5" width="7.7109375" style="57" bestFit="1" customWidth="1"/>
    <col min="6" max="6" width="16.57421875" style="57" hidden="1" customWidth="1"/>
    <col min="7" max="7" width="16.57421875" style="57" bestFit="1" customWidth="1"/>
    <col min="8" max="8" width="4.421875" style="57" bestFit="1" customWidth="1"/>
    <col min="9" max="9" width="11.8515625" style="57" bestFit="1" customWidth="1"/>
    <col min="10" max="11" width="9.57421875" style="58" hidden="1" customWidth="1"/>
    <col min="12" max="12" width="28.00390625" style="71" bestFit="1" customWidth="1"/>
    <col min="13" max="13" width="10.8515625" style="71" customWidth="1"/>
    <col min="14" max="14" width="10.00390625" style="59" bestFit="1" customWidth="1"/>
    <col min="15" max="15" width="8.140625" style="60" bestFit="1" customWidth="1"/>
    <col min="16" max="16" width="11.28125" style="61" bestFit="1" customWidth="1"/>
    <col min="17" max="17" width="9.57421875" style="62" bestFit="1" customWidth="1"/>
    <col min="18" max="18" width="32.57421875" style="56" customWidth="1"/>
    <col min="19" max="19" width="9.8515625" style="55" hidden="1" customWidth="1"/>
    <col min="20" max="21" width="9.421875" style="55" hidden="1" customWidth="1"/>
    <col min="22" max="22" width="18.28125" style="64" customWidth="1"/>
    <col min="23" max="23" width="0" style="73" hidden="1" customWidth="1"/>
    <col min="24" max="24" width="0" style="55" hidden="1" customWidth="1"/>
    <col min="25" max="16384" width="19.28125" style="55" customWidth="1"/>
  </cols>
  <sheetData>
    <row r="1" spans="2:22" ht="18.75">
      <c r="B1" s="229" t="s">
        <v>4</v>
      </c>
      <c r="D1" s="78"/>
      <c r="L1" s="77"/>
      <c r="M1" s="77"/>
      <c r="V1" s="78"/>
    </row>
    <row r="2" spans="2:18" ht="18.75">
      <c r="B2" s="229" t="s">
        <v>986</v>
      </c>
      <c r="R2" s="63"/>
    </row>
    <row r="3" spans="1:24" ht="12.75">
      <c r="A3" s="274" t="s">
        <v>827</v>
      </c>
      <c r="B3" s="281" t="s">
        <v>187</v>
      </c>
      <c r="C3" s="283" t="s">
        <v>105</v>
      </c>
      <c r="D3" s="283" t="s">
        <v>107</v>
      </c>
      <c r="E3" s="286" t="s">
        <v>183</v>
      </c>
      <c r="F3" s="286"/>
      <c r="G3" s="286"/>
      <c r="H3" s="286"/>
      <c r="I3" s="286"/>
      <c r="J3" s="286"/>
      <c r="K3" s="286"/>
      <c r="L3" s="287" t="s">
        <v>301</v>
      </c>
      <c r="M3" s="287"/>
      <c r="N3" s="287"/>
      <c r="O3" s="287"/>
      <c r="P3" s="287"/>
      <c r="Q3" s="287"/>
      <c r="R3" s="283" t="s">
        <v>295</v>
      </c>
      <c r="S3" s="218"/>
      <c r="T3" s="218"/>
      <c r="U3" s="218"/>
      <c r="V3" s="278" t="s">
        <v>315</v>
      </c>
      <c r="W3" s="219" t="s">
        <v>815</v>
      </c>
      <c r="X3" s="248" t="s">
        <v>839</v>
      </c>
    </row>
    <row r="4" spans="1:24" ht="25.5">
      <c r="A4" s="275"/>
      <c r="B4" s="282"/>
      <c r="C4" s="284"/>
      <c r="D4" s="285"/>
      <c r="E4" s="220" t="s">
        <v>114</v>
      </c>
      <c r="F4" s="220" t="s">
        <v>316</v>
      </c>
      <c r="G4" s="220" t="s">
        <v>115</v>
      </c>
      <c r="H4" s="220" t="s">
        <v>278</v>
      </c>
      <c r="I4" s="220" t="s">
        <v>188</v>
      </c>
      <c r="J4" s="221" t="s">
        <v>184</v>
      </c>
      <c r="K4" s="221" t="s">
        <v>185</v>
      </c>
      <c r="L4" s="222" t="s">
        <v>302</v>
      </c>
      <c r="M4" s="222" t="s">
        <v>317</v>
      </c>
      <c r="N4" s="221" t="s">
        <v>106</v>
      </c>
      <c r="O4" s="223" t="s">
        <v>261</v>
      </c>
      <c r="P4" s="224" t="s">
        <v>262</v>
      </c>
      <c r="Q4" s="225" t="s">
        <v>125</v>
      </c>
      <c r="R4" s="284"/>
      <c r="S4" s="226"/>
      <c r="T4" s="227">
        <v>0.95</v>
      </c>
      <c r="U4" s="226" t="s">
        <v>157</v>
      </c>
      <c r="V4" s="279"/>
      <c r="W4" s="228"/>
      <c r="X4" s="249"/>
    </row>
    <row r="5" spans="1:24" ht="12.75">
      <c r="A5" s="250" t="s">
        <v>816</v>
      </c>
      <c r="B5" s="120" t="s">
        <v>57</v>
      </c>
      <c r="C5" s="121" t="s">
        <v>343</v>
      </c>
      <c r="D5" s="122" t="s">
        <v>189</v>
      </c>
      <c r="E5" s="123">
        <v>64</v>
      </c>
      <c r="F5" s="123" t="s">
        <v>344</v>
      </c>
      <c r="G5" s="123">
        <v>1171601352</v>
      </c>
      <c r="H5" s="123" t="s">
        <v>280</v>
      </c>
      <c r="I5" s="123">
        <v>10283</v>
      </c>
      <c r="J5" s="124">
        <f>IF($G5="","",$E5/$G5)</f>
        <v>5.4626089233123386E-08</v>
      </c>
      <c r="K5" s="124">
        <v>5.505285555525716E-08</v>
      </c>
      <c r="L5" s="125" t="s">
        <v>223</v>
      </c>
      <c r="M5" s="123" t="s">
        <v>321</v>
      </c>
      <c r="N5" s="126">
        <v>5.51E-08</v>
      </c>
      <c r="O5" s="127">
        <v>64.5</v>
      </c>
      <c r="P5" s="128">
        <v>1171601352</v>
      </c>
      <c r="Q5" s="129">
        <v>1.2123411978221417</v>
      </c>
      <c r="R5" s="120"/>
      <c r="S5" s="95"/>
      <c r="T5" s="130">
        <v>6.67921392589353E-08</v>
      </c>
      <c r="U5" s="130">
        <v>5.4768610418195195E-08</v>
      </c>
      <c r="V5" s="241">
        <v>40940</v>
      </c>
      <c r="W5" s="131">
        <v>0.1814</v>
      </c>
      <c r="X5" s="132">
        <f>IF($W5="","",IF($W5&lt;0.001,"Extreme",IF($W5&lt;0.01,"High",IF($W5&lt;0.05,"Significant",""))))</f>
      </c>
    </row>
    <row r="6" spans="1:24" ht="12.75">
      <c r="A6" s="251"/>
      <c r="B6" s="120" t="s">
        <v>59</v>
      </c>
      <c r="C6" s="120" t="s">
        <v>58</v>
      </c>
      <c r="D6" s="125" t="s">
        <v>189</v>
      </c>
      <c r="E6" s="123"/>
      <c r="F6" s="123" t="s">
        <v>327</v>
      </c>
      <c r="G6" s="123" t="s">
        <v>327</v>
      </c>
      <c r="H6" s="123" t="s">
        <v>280</v>
      </c>
      <c r="I6" s="123"/>
      <c r="J6" s="124">
        <f aca="true" t="shared" si="0" ref="J6:J69">IF($G6="","",$E6/$G6)</f>
      </c>
      <c r="K6" s="124"/>
      <c r="L6" s="125" t="s">
        <v>263</v>
      </c>
      <c r="M6" s="123" t="s">
        <v>327</v>
      </c>
      <c r="N6" s="124">
        <v>3.857E-09</v>
      </c>
      <c r="O6" s="133">
        <v>0.3</v>
      </c>
      <c r="P6" s="128">
        <v>77780658.542909</v>
      </c>
      <c r="Q6" s="129">
        <v>18.765606572139177</v>
      </c>
      <c r="R6" s="120" t="s">
        <v>264</v>
      </c>
      <c r="S6" s="95"/>
      <c r="T6" s="130">
        <v>1.764384810332611E-08</v>
      </c>
      <c r="U6" s="130">
        <v>9.402226373818092E-10</v>
      </c>
      <c r="V6" s="241">
        <v>39114</v>
      </c>
      <c r="W6" s="131"/>
      <c r="X6" s="132">
        <f aca="true" t="shared" si="1" ref="X6:X69">IF($W6="","",IF($W6&lt;0.001,"Extreme",IF($W6&lt;0.01,"High",IF($W6&lt;0.05,"Significant",""))))</f>
      </c>
    </row>
    <row r="7" spans="1:24" s="71" customFormat="1" ht="25.5">
      <c r="A7" s="251"/>
      <c r="B7" s="120" t="s">
        <v>193</v>
      </c>
      <c r="C7" s="121" t="s">
        <v>345</v>
      </c>
      <c r="D7" s="125" t="s">
        <v>189</v>
      </c>
      <c r="E7" s="123">
        <v>266</v>
      </c>
      <c r="F7" s="123" t="s">
        <v>344</v>
      </c>
      <c r="G7" s="123">
        <v>1171601352</v>
      </c>
      <c r="H7" s="123" t="s">
        <v>280</v>
      </c>
      <c r="I7" s="123">
        <v>10283</v>
      </c>
      <c r="J7" s="124">
        <f t="shared" si="0"/>
        <v>2.2703968337516907E-07</v>
      </c>
      <c r="K7" s="124">
        <v>2.2746644969730285E-07</v>
      </c>
      <c r="L7" s="125" t="s">
        <v>223</v>
      </c>
      <c r="M7" s="123" t="s">
        <v>331</v>
      </c>
      <c r="N7" s="126">
        <v>2.486E-07</v>
      </c>
      <c r="O7" s="127">
        <v>1.421</v>
      </c>
      <c r="P7" s="128">
        <v>5719000</v>
      </c>
      <c r="Q7" s="129">
        <v>2.652051488334674</v>
      </c>
      <c r="R7" s="120"/>
      <c r="S7" s="95"/>
      <c r="T7" s="130">
        <v>6.591162673430517E-07</v>
      </c>
      <c r="U7" s="130">
        <v>1.9322646949149203E-07</v>
      </c>
      <c r="V7" s="241">
        <v>39114</v>
      </c>
      <c r="W7" s="131">
        <v>0.032</v>
      </c>
      <c r="X7" s="132" t="str">
        <f t="shared" si="1"/>
        <v>Significant</v>
      </c>
    </row>
    <row r="8" spans="1:24" s="71" customFormat="1" ht="12.75">
      <c r="A8" s="251"/>
      <c r="B8" s="120" t="s">
        <v>195</v>
      </c>
      <c r="C8" s="121" t="s">
        <v>346</v>
      </c>
      <c r="D8" s="122" t="s">
        <v>189</v>
      </c>
      <c r="E8" s="123">
        <v>146</v>
      </c>
      <c r="F8" s="123" t="s">
        <v>347</v>
      </c>
      <c r="G8" s="123">
        <v>173117</v>
      </c>
      <c r="H8" s="123" t="s">
        <v>279</v>
      </c>
      <c r="I8" s="123">
        <v>2207</v>
      </c>
      <c r="J8" s="124">
        <f t="shared" si="0"/>
        <v>0.0008433602707995171</v>
      </c>
      <c r="K8" s="124">
        <v>0.0008462484909049949</v>
      </c>
      <c r="L8" s="125" t="s">
        <v>7</v>
      </c>
      <c r="M8" s="123" t="s">
        <v>331</v>
      </c>
      <c r="N8" s="126">
        <v>0.000951</v>
      </c>
      <c r="O8" s="127">
        <v>1.112</v>
      </c>
      <c r="P8" s="128">
        <v>1168</v>
      </c>
      <c r="Q8" s="129">
        <v>2.8843322818086228</v>
      </c>
      <c r="R8" s="120"/>
      <c r="S8" s="95"/>
      <c r="T8" s="130">
        <v>0.0027437210083007812</v>
      </c>
      <c r="U8" s="130">
        <v>0.0006863493472337723</v>
      </c>
      <c r="V8" s="241">
        <v>40940</v>
      </c>
      <c r="W8" s="131">
        <v>0.0011</v>
      </c>
      <c r="X8" s="132" t="str">
        <f t="shared" si="1"/>
        <v>High</v>
      </c>
    </row>
    <row r="9" spans="1:24" s="71" customFormat="1" ht="12.75">
      <c r="A9" s="251"/>
      <c r="B9" s="120" t="s">
        <v>60</v>
      </c>
      <c r="C9" s="121" t="s">
        <v>348</v>
      </c>
      <c r="D9" s="122" t="s">
        <v>189</v>
      </c>
      <c r="E9" s="123">
        <v>113</v>
      </c>
      <c r="F9" s="123" t="s">
        <v>344</v>
      </c>
      <c r="G9" s="123">
        <v>1171601352</v>
      </c>
      <c r="H9" s="123" t="s">
        <v>280</v>
      </c>
      <c r="I9" s="123">
        <v>10283</v>
      </c>
      <c r="J9" s="124">
        <f t="shared" si="0"/>
        <v>9.644918880223348E-08</v>
      </c>
      <c r="K9" s="124">
        <v>9.687595512436725E-08</v>
      </c>
      <c r="L9" s="125" t="s">
        <v>223</v>
      </c>
      <c r="M9" s="123" t="s">
        <v>321</v>
      </c>
      <c r="N9" s="126">
        <v>9.69E-08</v>
      </c>
      <c r="O9" s="127">
        <v>113.5</v>
      </c>
      <c r="P9" s="128">
        <v>1171601352</v>
      </c>
      <c r="Q9" s="129">
        <v>1.1558307533539731</v>
      </c>
      <c r="R9" s="120"/>
      <c r="S9" s="95"/>
      <c r="T9" s="130">
        <v>1.1230228693292987E-07</v>
      </c>
      <c r="U9" s="130">
        <v>9.659159790082109E-08</v>
      </c>
      <c r="V9" s="241">
        <v>40940</v>
      </c>
      <c r="W9" s="131">
        <v>0.083</v>
      </c>
      <c r="X9" s="132">
        <f t="shared" si="1"/>
      </c>
    </row>
    <row r="10" spans="1:24" s="65" customFormat="1" ht="12.75">
      <c r="A10" s="251"/>
      <c r="B10" s="120" t="s">
        <v>61</v>
      </c>
      <c r="C10" s="120" t="s">
        <v>62</v>
      </c>
      <c r="D10" s="125" t="s">
        <v>189</v>
      </c>
      <c r="E10" s="123"/>
      <c r="F10" s="123" t="s">
        <v>327</v>
      </c>
      <c r="G10" s="123" t="s">
        <v>327</v>
      </c>
      <c r="H10" s="123" t="s">
        <v>280</v>
      </c>
      <c r="I10" s="123"/>
      <c r="J10" s="124">
        <f t="shared" si="0"/>
      </c>
      <c r="K10" s="124"/>
      <c r="L10" s="125" t="s">
        <v>233</v>
      </c>
      <c r="M10" s="123" t="s">
        <v>327</v>
      </c>
      <c r="N10" s="124">
        <v>1.938E-09</v>
      </c>
      <c r="O10" s="133">
        <v>0.3</v>
      </c>
      <c r="P10" s="128">
        <v>154798761.6099071</v>
      </c>
      <c r="Q10" s="129">
        <v>18.76560657213918</v>
      </c>
      <c r="R10" s="120" t="s">
        <v>232</v>
      </c>
      <c r="S10" s="95"/>
      <c r="T10" s="130">
        <v>8.865381805612135E-09</v>
      </c>
      <c r="U10" s="130">
        <v>4.724271379948007E-10</v>
      </c>
      <c r="V10" s="241">
        <v>39114</v>
      </c>
      <c r="W10" s="131"/>
      <c r="X10" s="132">
        <f t="shared" si="1"/>
      </c>
    </row>
    <row r="11" spans="1:24" ht="12.75">
      <c r="A11" s="251"/>
      <c r="B11" s="120" t="s">
        <v>349</v>
      </c>
      <c r="C11" s="121" t="s">
        <v>350</v>
      </c>
      <c r="D11" s="122" t="s">
        <v>189</v>
      </c>
      <c r="E11" s="123">
        <v>140</v>
      </c>
      <c r="F11" s="123" t="s">
        <v>344</v>
      </c>
      <c r="G11" s="123">
        <v>1171601352</v>
      </c>
      <c r="H11" s="123" t="s">
        <v>280</v>
      </c>
      <c r="I11" s="123">
        <v>10283</v>
      </c>
      <c r="J11" s="124">
        <f t="shared" si="0"/>
        <v>1.194945701974574E-07</v>
      </c>
      <c r="K11" s="124">
        <v>1.1992133651959117E-07</v>
      </c>
      <c r="L11" s="125" t="s">
        <v>223</v>
      </c>
      <c r="M11" s="123" t="s">
        <v>331</v>
      </c>
      <c r="N11" s="126">
        <v>1.305E-07</v>
      </c>
      <c r="O11" s="127">
        <v>0.6801</v>
      </c>
      <c r="P11" s="128">
        <v>5211000</v>
      </c>
      <c r="Q11" s="129">
        <v>3.439846743295019</v>
      </c>
      <c r="R11" s="120"/>
      <c r="S11" s="95"/>
      <c r="T11" s="130">
        <v>4.4887704957768687E-07</v>
      </c>
      <c r="U11" s="130">
        <v>7.464296072385832E-08</v>
      </c>
      <c r="V11" s="241">
        <v>40940</v>
      </c>
      <c r="W11" s="131">
        <v>0.0005</v>
      </c>
      <c r="X11" s="132" t="str">
        <f t="shared" si="1"/>
        <v>Extreme</v>
      </c>
    </row>
    <row r="12" spans="1:24" ht="12.75">
      <c r="A12" s="251"/>
      <c r="B12" s="120" t="s">
        <v>63</v>
      </c>
      <c r="C12" s="121" t="s">
        <v>366</v>
      </c>
      <c r="D12" s="122" t="s">
        <v>189</v>
      </c>
      <c r="E12" s="123">
        <v>10</v>
      </c>
      <c r="F12" s="123" t="s">
        <v>367</v>
      </c>
      <c r="G12" s="123">
        <v>1004642562</v>
      </c>
      <c r="H12" s="123" t="s">
        <v>280</v>
      </c>
      <c r="I12" s="123">
        <v>8820</v>
      </c>
      <c r="J12" s="124">
        <f t="shared" si="0"/>
        <v>9.953788917814135E-09</v>
      </c>
      <c r="K12" s="124">
        <v>1.0451478363704842E-08</v>
      </c>
      <c r="L12" s="125" t="s">
        <v>223</v>
      </c>
      <c r="M12" s="123" t="s">
        <v>321</v>
      </c>
      <c r="N12" s="126">
        <v>1.05E-08</v>
      </c>
      <c r="O12" s="127">
        <v>10.5</v>
      </c>
      <c r="P12" s="128">
        <v>1004642562</v>
      </c>
      <c r="Q12" s="129">
        <v>1.5523809523809524</v>
      </c>
      <c r="R12" s="120"/>
      <c r="S12" s="95"/>
      <c r="T12" s="130">
        <v>1.6259799556287863E-08</v>
      </c>
      <c r="U12" s="130">
        <v>1.0121624025113394E-08</v>
      </c>
      <c r="V12" s="241">
        <v>40940</v>
      </c>
      <c r="W12" s="131">
        <v>0.133</v>
      </c>
      <c r="X12" s="132">
        <f t="shared" si="1"/>
      </c>
    </row>
    <row r="13" spans="1:24" ht="12.75">
      <c r="A13" s="251"/>
      <c r="B13" s="120" t="s">
        <v>64</v>
      </c>
      <c r="C13" s="120" t="s">
        <v>65</v>
      </c>
      <c r="D13" s="125" t="s">
        <v>189</v>
      </c>
      <c r="E13" s="123"/>
      <c r="F13" s="123" t="s">
        <v>327</v>
      </c>
      <c r="G13" s="123" t="s">
        <v>327</v>
      </c>
      <c r="H13" s="123" t="s">
        <v>280</v>
      </c>
      <c r="I13" s="123"/>
      <c r="J13" s="124">
        <f t="shared" si="0"/>
      </c>
      <c r="K13" s="124"/>
      <c r="L13" s="125" t="s">
        <v>263</v>
      </c>
      <c r="M13" s="123" t="s">
        <v>327</v>
      </c>
      <c r="N13" s="124">
        <v>7.35E-10</v>
      </c>
      <c r="O13" s="133">
        <v>0.3</v>
      </c>
      <c r="P13" s="128">
        <v>408163265.3061224</v>
      </c>
      <c r="Q13" s="129">
        <v>18.765606572139177</v>
      </c>
      <c r="R13" s="120" t="s">
        <v>264</v>
      </c>
      <c r="S13" s="95"/>
      <c r="T13" s="130">
        <v>3.3622578055340137E-09</v>
      </c>
      <c r="U13" s="130">
        <v>1.7917128298564424E-10</v>
      </c>
      <c r="V13" s="241">
        <v>39114</v>
      </c>
      <c r="W13" s="131"/>
      <c r="X13" s="132">
        <f t="shared" si="1"/>
      </c>
    </row>
    <row r="14" spans="1:24" ht="12.75">
      <c r="A14" s="251"/>
      <c r="B14" s="120" t="s">
        <v>198</v>
      </c>
      <c r="C14" s="121" t="s">
        <v>368</v>
      </c>
      <c r="D14" s="122" t="s">
        <v>189</v>
      </c>
      <c r="E14" s="123">
        <v>8</v>
      </c>
      <c r="F14" s="123" t="s">
        <v>369</v>
      </c>
      <c r="G14" s="123">
        <v>46841</v>
      </c>
      <c r="H14" s="123" t="s">
        <v>281</v>
      </c>
      <c r="I14" s="123">
        <v>599</v>
      </c>
      <c r="J14" s="124">
        <f t="shared" si="0"/>
        <v>0.00017079054674323777</v>
      </c>
      <c r="K14" s="124">
        <v>0.00018146108193501558</v>
      </c>
      <c r="L14" s="125" t="s">
        <v>7</v>
      </c>
      <c r="M14" s="123" t="s">
        <v>331</v>
      </c>
      <c r="N14" s="126">
        <v>0.0002382</v>
      </c>
      <c r="O14" s="127">
        <v>0.8062</v>
      </c>
      <c r="P14" s="128">
        <v>3384</v>
      </c>
      <c r="Q14" s="129">
        <v>3.234256926952141</v>
      </c>
      <c r="R14" s="120"/>
      <c r="S14" s="95"/>
      <c r="T14" s="130">
        <v>0.0007704161107540131</v>
      </c>
      <c r="U14" s="130">
        <v>0.00014988332986831665</v>
      </c>
      <c r="V14" s="241">
        <v>40940</v>
      </c>
      <c r="W14" s="131">
        <v>0.9605</v>
      </c>
      <c r="X14" s="132">
        <f t="shared" si="1"/>
      </c>
    </row>
    <row r="15" spans="1:24" ht="12.75">
      <c r="A15" s="251"/>
      <c r="B15" s="120" t="s">
        <v>199</v>
      </c>
      <c r="C15" s="121" t="s">
        <v>370</v>
      </c>
      <c r="D15" s="122" t="s">
        <v>189</v>
      </c>
      <c r="E15" s="123">
        <v>0</v>
      </c>
      <c r="F15" s="123" t="s">
        <v>369</v>
      </c>
      <c r="G15" s="123">
        <v>46841</v>
      </c>
      <c r="H15" s="123" t="s">
        <v>281</v>
      </c>
      <c r="I15" s="123">
        <v>599</v>
      </c>
      <c r="J15" s="124">
        <f t="shared" si="0"/>
        <v>0</v>
      </c>
      <c r="K15" s="124">
        <v>1.0674181290295035E-05</v>
      </c>
      <c r="L15" s="125" t="s">
        <v>7</v>
      </c>
      <c r="M15" s="123" t="s">
        <v>321</v>
      </c>
      <c r="N15" s="126">
        <v>1.07E-05</v>
      </c>
      <c r="O15" s="127">
        <v>0.5</v>
      </c>
      <c r="P15" s="128">
        <v>46841.43</v>
      </c>
      <c r="Q15" s="129">
        <v>3.8317757009345796</v>
      </c>
      <c r="R15" s="120"/>
      <c r="S15" s="95"/>
      <c r="T15" s="130">
        <v>4.100427031517029E-05</v>
      </c>
      <c r="U15" s="130">
        <v>4.856148734688759E-06</v>
      </c>
      <c r="V15" s="241">
        <v>40940</v>
      </c>
      <c r="W15" s="131">
        <v>0.0163</v>
      </c>
      <c r="X15" s="132" t="str">
        <f t="shared" si="1"/>
        <v>Significant</v>
      </c>
    </row>
    <row r="16" spans="1:24" ht="12.75">
      <c r="A16" s="251"/>
      <c r="B16" s="120" t="s">
        <v>66</v>
      </c>
      <c r="C16" s="121" t="s">
        <v>371</v>
      </c>
      <c r="D16" s="122" t="s">
        <v>189</v>
      </c>
      <c r="E16" s="123">
        <v>204</v>
      </c>
      <c r="F16" s="123" t="s">
        <v>367</v>
      </c>
      <c r="G16" s="123">
        <v>1004642562</v>
      </c>
      <c r="H16" s="123" t="s">
        <v>280</v>
      </c>
      <c r="I16" s="123">
        <v>8820</v>
      </c>
      <c r="J16" s="124">
        <f t="shared" si="0"/>
        <v>2.0305729392340834E-07</v>
      </c>
      <c r="K16" s="124">
        <v>2.0355498336929905E-07</v>
      </c>
      <c r="L16" s="125" t="s">
        <v>223</v>
      </c>
      <c r="M16" s="123" t="s">
        <v>331</v>
      </c>
      <c r="N16" s="126">
        <v>3.076E-07</v>
      </c>
      <c r="O16" s="127">
        <v>0.5709</v>
      </c>
      <c r="P16" s="128">
        <v>1856000</v>
      </c>
      <c r="Q16" s="129">
        <v>3.663849154746424</v>
      </c>
      <c r="R16" s="120"/>
      <c r="S16" s="95"/>
      <c r="T16" s="130">
        <v>1.1268259561137528E-06</v>
      </c>
      <c r="U16" s="130">
        <v>1.560283832653118E-07</v>
      </c>
      <c r="V16" s="241">
        <v>40940</v>
      </c>
      <c r="W16" s="131">
        <v>0.0008</v>
      </c>
      <c r="X16" s="132" t="str">
        <f t="shared" si="1"/>
        <v>Extreme</v>
      </c>
    </row>
    <row r="17" spans="1:24" ht="12.75">
      <c r="A17" s="251"/>
      <c r="B17" s="120" t="s">
        <v>67</v>
      </c>
      <c r="C17" s="120" t="s">
        <v>68</v>
      </c>
      <c r="D17" s="125" t="s">
        <v>189</v>
      </c>
      <c r="E17" s="123"/>
      <c r="F17" s="123" t="s">
        <v>327</v>
      </c>
      <c r="G17" s="123" t="s">
        <v>327</v>
      </c>
      <c r="H17" s="123" t="s">
        <v>280</v>
      </c>
      <c r="I17" s="123"/>
      <c r="J17" s="124">
        <f t="shared" si="0"/>
      </c>
      <c r="K17" s="124"/>
      <c r="L17" s="125" t="s">
        <v>233</v>
      </c>
      <c r="M17" s="123" t="s">
        <v>327</v>
      </c>
      <c r="N17" s="124">
        <v>6.1519999999999994E-09</v>
      </c>
      <c r="O17" s="133">
        <v>0.3</v>
      </c>
      <c r="P17" s="128">
        <v>48764629.38881665</v>
      </c>
      <c r="Q17" s="129">
        <v>18.765606572139173</v>
      </c>
      <c r="R17" s="120" t="s">
        <v>232</v>
      </c>
      <c r="S17" s="95"/>
      <c r="T17" s="130">
        <v>2.8142326557340472E-08</v>
      </c>
      <c r="U17" s="130">
        <v>1.4996758271124942E-09</v>
      </c>
      <c r="V17" s="241">
        <v>39114</v>
      </c>
      <c r="W17" s="131"/>
      <c r="X17" s="132">
        <f t="shared" si="1"/>
      </c>
    </row>
    <row r="18" spans="1:24" ht="12.75">
      <c r="A18" s="251"/>
      <c r="B18" s="134" t="s">
        <v>372</v>
      </c>
      <c r="C18" s="121" t="s">
        <v>373</v>
      </c>
      <c r="D18" s="122" t="s">
        <v>189</v>
      </c>
      <c r="E18" s="123">
        <v>5</v>
      </c>
      <c r="F18" s="123" t="s">
        <v>367</v>
      </c>
      <c r="G18" s="123">
        <v>1004642562</v>
      </c>
      <c r="H18" s="123" t="s">
        <v>280</v>
      </c>
      <c r="I18" s="123">
        <v>8820</v>
      </c>
      <c r="J18" s="124">
        <f t="shared" si="0"/>
        <v>4.9768944589070675E-09</v>
      </c>
      <c r="K18" s="124">
        <v>5.474583904797774E-09</v>
      </c>
      <c r="L18" s="125" t="s">
        <v>223</v>
      </c>
      <c r="M18" s="123" t="s">
        <v>321</v>
      </c>
      <c r="N18" s="126">
        <v>5.47E-09</v>
      </c>
      <c r="O18" s="127">
        <v>5.5</v>
      </c>
      <c r="P18" s="128">
        <v>1004642562</v>
      </c>
      <c r="Q18" s="129">
        <v>1.789762340036563</v>
      </c>
      <c r="R18" s="120"/>
      <c r="S18" s="95"/>
      <c r="T18" s="130">
        <v>9.792108316379155E-09</v>
      </c>
      <c r="U18" s="130">
        <v>5.146605687756109E-09</v>
      </c>
      <c r="V18" s="241">
        <v>40940</v>
      </c>
      <c r="W18" s="131">
        <v>0.3358</v>
      </c>
      <c r="X18" s="132">
        <f t="shared" si="1"/>
      </c>
    </row>
    <row r="19" spans="1:24" ht="12.75">
      <c r="A19" s="251"/>
      <c r="B19" s="134" t="s">
        <v>374</v>
      </c>
      <c r="C19" s="121" t="s">
        <v>375</v>
      </c>
      <c r="D19" s="122" t="s">
        <v>189</v>
      </c>
      <c r="E19" s="123">
        <v>3</v>
      </c>
      <c r="F19" s="123" t="s">
        <v>367</v>
      </c>
      <c r="G19" s="123">
        <v>1004642562</v>
      </c>
      <c r="H19" s="123" t="s">
        <v>280</v>
      </c>
      <c r="I19" s="123">
        <v>8820</v>
      </c>
      <c r="J19" s="124">
        <f t="shared" si="0"/>
        <v>2.9861366753442407E-09</v>
      </c>
      <c r="K19" s="124">
        <v>3.483826121234947E-09</v>
      </c>
      <c r="L19" s="125" t="s">
        <v>223</v>
      </c>
      <c r="M19" s="123" t="s">
        <v>321</v>
      </c>
      <c r="N19" s="126">
        <v>3.48E-09</v>
      </c>
      <c r="O19" s="127">
        <v>3.5</v>
      </c>
      <c r="P19" s="128">
        <v>1004642562</v>
      </c>
      <c r="Q19" s="129">
        <v>2.0114942528735633</v>
      </c>
      <c r="R19" s="120"/>
      <c r="S19" s="95"/>
      <c r="T19" s="130">
        <v>7.0010673273695065E-09</v>
      </c>
      <c r="U19" s="130">
        <v>3.1582433457470946E-09</v>
      </c>
      <c r="V19" s="241">
        <v>40940</v>
      </c>
      <c r="W19" s="131">
        <v>0.0321</v>
      </c>
      <c r="X19" s="132" t="str">
        <f t="shared" si="1"/>
        <v>Significant</v>
      </c>
    </row>
    <row r="20" spans="1:24" ht="12.75">
      <c r="A20" s="251"/>
      <c r="B20" s="120" t="s">
        <v>448</v>
      </c>
      <c r="C20" s="121" t="s">
        <v>449</v>
      </c>
      <c r="D20" s="122" t="s">
        <v>189</v>
      </c>
      <c r="E20" s="123">
        <v>1</v>
      </c>
      <c r="F20" s="123" t="s">
        <v>450</v>
      </c>
      <c r="G20" s="123">
        <v>583</v>
      </c>
      <c r="H20" s="123" t="s">
        <v>279</v>
      </c>
      <c r="I20" s="123">
        <v>60</v>
      </c>
      <c r="J20" s="124">
        <f t="shared" si="0"/>
        <v>0.0017152658662092624</v>
      </c>
      <c r="K20" s="124">
        <v>0.002572898799313894</v>
      </c>
      <c r="L20" s="125" t="s">
        <v>7</v>
      </c>
      <c r="M20" s="123" t="s">
        <v>321</v>
      </c>
      <c r="N20" s="126">
        <v>0.00257</v>
      </c>
      <c r="O20" s="127">
        <v>1.5</v>
      </c>
      <c r="P20" s="128">
        <v>582.7</v>
      </c>
      <c r="Q20" s="129">
        <v>2.5992217898832686</v>
      </c>
      <c r="R20" s="120"/>
      <c r="S20" s="135">
        <v>38629</v>
      </c>
      <c r="T20" s="130">
        <v>0.006680339574813843</v>
      </c>
      <c r="U20" s="130">
        <v>0.0020272545516490936</v>
      </c>
      <c r="V20" s="241">
        <v>40940</v>
      </c>
      <c r="W20" s="131">
        <v>0.1882</v>
      </c>
      <c r="X20" s="132">
        <f t="shared" si="1"/>
      </c>
    </row>
    <row r="21" spans="1:24" ht="12.75">
      <c r="A21" s="251"/>
      <c r="B21" s="120" t="s">
        <v>70</v>
      </c>
      <c r="C21" s="121" t="s">
        <v>491</v>
      </c>
      <c r="D21" s="122" t="s">
        <v>189</v>
      </c>
      <c r="E21" s="123">
        <v>19</v>
      </c>
      <c r="F21" s="123" t="s">
        <v>492</v>
      </c>
      <c r="G21" s="123">
        <v>87527799</v>
      </c>
      <c r="H21" s="123" t="s">
        <v>280</v>
      </c>
      <c r="I21" s="123">
        <v>771</v>
      </c>
      <c r="J21" s="124">
        <f t="shared" si="0"/>
        <v>2.170738921471109E-07</v>
      </c>
      <c r="K21" s="124">
        <v>2.2278636299308748E-07</v>
      </c>
      <c r="L21" s="125" t="s">
        <v>223</v>
      </c>
      <c r="M21" s="123" t="s">
        <v>321</v>
      </c>
      <c r="N21" s="126">
        <v>2.23E-07</v>
      </c>
      <c r="O21" s="127">
        <v>19.5</v>
      </c>
      <c r="P21" s="128">
        <v>87527799</v>
      </c>
      <c r="Q21" s="129">
        <v>1.399103139013453</v>
      </c>
      <c r="R21" s="120"/>
      <c r="S21" s="95"/>
      <c r="T21" s="130">
        <v>3.11742260281848E-07</v>
      </c>
      <c r="U21" s="130">
        <v>2.18989851309848E-07</v>
      </c>
      <c r="V21" s="241">
        <v>40940</v>
      </c>
      <c r="W21" s="131">
        <v>0.8869</v>
      </c>
      <c r="X21" s="132">
        <f t="shared" si="1"/>
      </c>
    </row>
    <row r="22" spans="1:24" ht="12.75">
      <c r="A22" s="251"/>
      <c r="B22" s="120" t="s">
        <v>71</v>
      </c>
      <c r="C22" s="120" t="s">
        <v>72</v>
      </c>
      <c r="D22" s="125" t="s">
        <v>189</v>
      </c>
      <c r="E22" s="123"/>
      <c r="F22" s="123" t="s">
        <v>327</v>
      </c>
      <c r="G22" s="123" t="s">
        <v>327</v>
      </c>
      <c r="H22" s="123" t="s">
        <v>280</v>
      </c>
      <c r="I22" s="123"/>
      <c r="J22" s="124">
        <f t="shared" si="0"/>
      </c>
      <c r="K22" s="124"/>
      <c r="L22" s="125" t="s">
        <v>263</v>
      </c>
      <c r="M22" s="123" t="s">
        <v>327</v>
      </c>
      <c r="N22" s="124">
        <v>1.5610000000000002E-08</v>
      </c>
      <c r="O22" s="133">
        <v>0.3</v>
      </c>
      <c r="P22" s="128">
        <v>19218449.71172325</v>
      </c>
      <c r="Q22" s="129">
        <v>18.765606572139177</v>
      </c>
      <c r="R22" s="120" t="s">
        <v>264</v>
      </c>
      <c r="S22" s="95"/>
      <c r="T22" s="130">
        <v>7.14079514889605E-08</v>
      </c>
      <c r="U22" s="130">
        <v>3.805256771980826E-09</v>
      </c>
      <c r="V22" s="241">
        <v>39114</v>
      </c>
      <c r="W22" s="131"/>
      <c r="X22" s="132">
        <f t="shared" si="1"/>
      </c>
    </row>
    <row r="23" spans="1:24" ht="25.5">
      <c r="A23" s="251"/>
      <c r="B23" s="120" t="s">
        <v>200</v>
      </c>
      <c r="C23" s="121" t="s">
        <v>493</v>
      </c>
      <c r="D23" s="122" t="s">
        <v>189</v>
      </c>
      <c r="E23" s="123">
        <v>42</v>
      </c>
      <c r="F23" s="123" t="s">
        <v>492</v>
      </c>
      <c r="G23" s="123">
        <v>87527799</v>
      </c>
      <c r="H23" s="123" t="s">
        <v>280</v>
      </c>
      <c r="I23" s="123">
        <v>771</v>
      </c>
      <c r="J23" s="124">
        <f t="shared" si="0"/>
        <v>4.798475510620346E-07</v>
      </c>
      <c r="K23" s="124">
        <v>4.855600219080112E-07</v>
      </c>
      <c r="L23" s="125" t="s">
        <v>223</v>
      </c>
      <c r="M23" s="123" t="s">
        <v>321</v>
      </c>
      <c r="N23" s="126">
        <v>4.86E-07</v>
      </c>
      <c r="O23" s="127">
        <v>42.5</v>
      </c>
      <c r="P23" s="128">
        <v>87527799</v>
      </c>
      <c r="Q23" s="129">
        <v>1.2633744855967077</v>
      </c>
      <c r="R23" s="120"/>
      <c r="S23" s="95"/>
      <c r="T23" s="130">
        <v>6.142148114020224E-07</v>
      </c>
      <c r="U23" s="130">
        <v>4.817570823518263E-07</v>
      </c>
      <c r="V23" s="241">
        <v>39114</v>
      </c>
      <c r="W23" s="131">
        <v>0.207</v>
      </c>
      <c r="X23" s="132">
        <f t="shared" si="1"/>
      </c>
    </row>
    <row r="24" spans="1:24" ht="12.75">
      <c r="A24" s="251"/>
      <c r="B24" s="120" t="s">
        <v>201</v>
      </c>
      <c r="C24" s="121" t="s">
        <v>494</v>
      </c>
      <c r="D24" s="122" t="s">
        <v>189</v>
      </c>
      <c r="E24" s="123">
        <v>24</v>
      </c>
      <c r="F24" s="123" t="s">
        <v>495</v>
      </c>
      <c r="G24" s="123">
        <v>20476</v>
      </c>
      <c r="H24" s="123" t="s">
        <v>281</v>
      </c>
      <c r="I24" s="123">
        <v>428</v>
      </c>
      <c r="J24" s="124">
        <f t="shared" si="0"/>
        <v>0.001172103926548154</v>
      </c>
      <c r="K24" s="124">
        <v>0.0011964643258289788</v>
      </c>
      <c r="L24" s="125" t="s">
        <v>7</v>
      </c>
      <c r="M24" s="123" t="s">
        <v>321</v>
      </c>
      <c r="N24" s="126">
        <v>0.0012</v>
      </c>
      <c r="O24" s="127">
        <v>24.5</v>
      </c>
      <c r="P24" s="128">
        <v>20452.9</v>
      </c>
      <c r="Q24" s="129">
        <v>1.35</v>
      </c>
      <c r="R24" s="120"/>
      <c r="S24" s="95"/>
      <c r="T24" s="130">
        <v>0.0016194973140954971</v>
      </c>
      <c r="U24" s="130">
        <v>0.0011802413500845432</v>
      </c>
      <c r="V24" s="241">
        <v>40940</v>
      </c>
      <c r="W24" s="131">
        <v>0.465</v>
      </c>
      <c r="X24" s="132">
        <f t="shared" si="1"/>
      </c>
    </row>
    <row r="25" spans="1:24" ht="12.75">
      <c r="A25" s="251"/>
      <c r="B25" s="120" t="s">
        <v>73</v>
      </c>
      <c r="C25" s="121" t="s">
        <v>496</v>
      </c>
      <c r="D25" s="122" t="s">
        <v>189</v>
      </c>
      <c r="E25" s="123">
        <v>2</v>
      </c>
      <c r="F25" s="123" t="s">
        <v>492</v>
      </c>
      <c r="G25" s="123">
        <v>87527799</v>
      </c>
      <c r="H25" s="123" t="s">
        <v>280</v>
      </c>
      <c r="I25" s="123">
        <v>771</v>
      </c>
      <c r="J25" s="124">
        <f t="shared" si="0"/>
        <v>2.284988338390641E-08</v>
      </c>
      <c r="K25" s="124">
        <v>2.856235422988301E-08</v>
      </c>
      <c r="L25" s="125" t="s">
        <v>223</v>
      </c>
      <c r="M25" s="123" t="s">
        <v>321</v>
      </c>
      <c r="N25" s="126">
        <v>2.86E-08</v>
      </c>
      <c r="O25" s="127">
        <v>2.5</v>
      </c>
      <c r="P25" s="128">
        <v>87527799</v>
      </c>
      <c r="Q25" s="129">
        <v>2.2097902097902096</v>
      </c>
      <c r="R25" s="120"/>
      <c r="S25" s="95"/>
      <c r="T25" s="130">
        <v>6.323989567373151E-08</v>
      </c>
      <c r="U25" s="130">
        <v>2.4857589656220063E-08</v>
      </c>
      <c r="V25" s="241">
        <v>40940</v>
      </c>
      <c r="W25" s="131">
        <v>0.0698</v>
      </c>
      <c r="X25" s="132">
        <f t="shared" si="1"/>
      </c>
    </row>
    <row r="26" spans="1:24" ht="12.75">
      <c r="A26" s="251"/>
      <c r="B26" s="120" t="s">
        <v>74</v>
      </c>
      <c r="C26" s="120" t="s">
        <v>75</v>
      </c>
      <c r="D26" s="125" t="s">
        <v>189</v>
      </c>
      <c r="E26" s="123"/>
      <c r="F26" s="123" t="s">
        <v>327</v>
      </c>
      <c r="G26" s="123" t="s">
        <v>327</v>
      </c>
      <c r="H26" s="123" t="s">
        <v>280</v>
      </c>
      <c r="I26" s="123"/>
      <c r="J26" s="124">
        <f t="shared" si="0"/>
      </c>
      <c r="K26" s="124"/>
      <c r="L26" s="125" t="s">
        <v>233</v>
      </c>
      <c r="M26" s="123" t="s">
        <v>327</v>
      </c>
      <c r="N26" s="124">
        <v>5.72E-10</v>
      </c>
      <c r="O26" s="133">
        <v>0.3</v>
      </c>
      <c r="P26" s="128">
        <v>524475524.4755245</v>
      </c>
      <c r="Q26" s="129">
        <v>18.765606572139173</v>
      </c>
      <c r="R26" s="120" t="s">
        <v>232</v>
      </c>
      <c r="S26" s="95"/>
      <c r="T26" s="130">
        <v>2.61661423777613E-09</v>
      </c>
      <c r="U26" s="130">
        <v>1.394366991398483E-10</v>
      </c>
      <c r="V26" s="241">
        <v>39114</v>
      </c>
      <c r="W26" s="131"/>
      <c r="X26" s="132">
        <f t="shared" si="1"/>
      </c>
    </row>
    <row r="27" spans="1:24" ht="12.75">
      <c r="A27" s="251"/>
      <c r="B27" s="120" t="s">
        <v>497</v>
      </c>
      <c r="C27" s="121" t="s">
        <v>498</v>
      </c>
      <c r="D27" s="122" t="s">
        <v>189</v>
      </c>
      <c r="E27" s="123">
        <v>17</v>
      </c>
      <c r="F27" s="123" t="s">
        <v>492</v>
      </c>
      <c r="G27" s="123">
        <v>87527799</v>
      </c>
      <c r="H27" s="123" t="s">
        <v>280</v>
      </c>
      <c r="I27" s="123">
        <v>771</v>
      </c>
      <c r="J27" s="124">
        <f t="shared" si="0"/>
        <v>1.942240087632045E-07</v>
      </c>
      <c r="K27" s="124">
        <v>1.9993647960918108E-07</v>
      </c>
      <c r="L27" s="125" t="s">
        <v>223</v>
      </c>
      <c r="M27" s="123" t="s">
        <v>321</v>
      </c>
      <c r="N27" s="126">
        <v>2E-07</v>
      </c>
      <c r="O27" s="127">
        <v>17.5</v>
      </c>
      <c r="P27" s="128">
        <v>87527799</v>
      </c>
      <c r="Q27" s="129">
        <v>1.4200000000000002</v>
      </c>
      <c r="R27" s="120"/>
      <c r="S27" s="95"/>
      <c r="T27" s="130">
        <v>2.844916138192143E-07</v>
      </c>
      <c r="U27" s="130">
        <v>1.9614134044097737E-07</v>
      </c>
      <c r="V27" s="241">
        <v>40940</v>
      </c>
      <c r="W27" s="131">
        <v>0.9956</v>
      </c>
      <c r="X27" s="132">
        <f t="shared" si="1"/>
      </c>
    </row>
    <row r="28" spans="1:24" ht="12.75">
      <c r="A28" s="251"/>
      <c r="B28" s="120" t="s">
        <v>79</v>
      </c>
      <c r="C28" s="121" t="s">
        <v>552</v>
      </c>
      <c r="D28" s="122" t="s">
        <v>189</v>
      </c>
      <c r="E28" s="123">
        <v>51</v>
      </c>
      <c r="F28" s="123" t="s">
        <v>553</v>
      </c>
      <c r="G28" s="123">
        <v>1571522275</v>
      </c>
      <c r="H28" s="123" t="s">
        <v>280</v>
      </c>
      <c r="I28" s="123">
        <v>13807</v>
      </c>
      <c r="J28" s="124">
        <f t="shared" si="0"/>
        <v>3.245261032014325E-08</v>
      </c>
      <c r="K28" s="124">
        <v>3.2770773166419164E-08</v>
      </c>
      <c r="L28" s="125" t="s">
        <v>223</v>
      </c>
      <c r="M28" s="123" t="s">
        <v>331</v>
      </c>
      <c r="N28" s="126">
        <v>3.277E-08</v>
      </c>
      <c r="O28" s="127">
        <v>0.4755</v>
      </c>
      <c r="P28" s="128">
        <v>14510000</v>
      </c>
      <c r="Q28" s="129">
        <v>3.9121147390906312</v>
      </c>
      <c r="R28" s="120"/>
      <c r="S28" s="95"/>
      <c r="T28" s="130">
        <v>1.281543992812094E-07</v>
      </c>
      <c r="U28" s="130">
        <v>1.4239575937287723E-08</v>
      </c>
      <c r="V28" s="241">
        <v>40940</v>
      </c>
      <c r="W28" s="131">
        <v>0.032</v>
      </c>
      <c r="X28" s="132" t="str">
        <f t="shared" si="1"/>
        <v>Significant</v>
      </c>
    </row>
    <row r="29" spans="1:24" ht="12.75">
      <c r="A29" s="251"/>
      <c r="B29" s="120" t="s">
        <v>80</v>
      </c>
      <c r="C29" s="120" t="s">
        <v>81</v>
      </c>
      <c r="D29" s="125" t="s">
        <v>189</v>
      </c>
      <c r="E29" s="123"/>
      <c r="F29" s="123" t="s">
        <v>327</v>
      </c>
      <c r="G29" s="123" t="s">
        <v>327</v>
      </c>
      <c r="H29" s="123" t="s">
        <v>280</v>
      </c>
      <c r="I29" s="123"/>
      <c r="J29" s="124">
        <f t="shared" si="0"/>
      </c>
      <c r="K29" s="124"/>
      <c r="L29" s="125" t="s">
        <v>263</v>
      </c>
      <c r="M29" s="123" t="s">
        <v>327</v>
      </c>
      <c r="N29" s="124">
        <v>2.2939000000000005E-09</v>
      </c>
      <c r="O29" s="133">
        <v>0.3</v>
      </c>
      <c r="P29" s="128">
        <v>130781638.25798854</v>
      </c>
      <c r="Q29" s="129">
        <v>18.765606572139173</v>
      </c>
      <c r="R29" s="120" t="s">
        <v>264</v>
      </c>
      <c r="S29" s="95"/>
      <c r="T29" s="130">
        <v>1.049344650355711E-08</v>
      </c>
      <c r="U29" s="130">
        <v>5.591850422323395E-10</v>
      </c>
      <c r="V29" s="241">
        <v>39114</v>
      </c>
      <c r="W29" s="131"/>
      <c r="X29" s="132">
        <f t="shared" si="1"/>
      </c>
    </row>
    <row r="30" spans="1:24" ht="25.5">
      <c r="A30" s="251"/>
      <c r="B30" s="120" t="s">
        <v>202</v>
      </c>
      <c r="C30" s="121" t="s">
        <v>554</v>
      </c>
      <c r="D30" s="122" t="s">
        <v>189</v>
      </c>
      <c r="E30" s="123">
        <v>105</v>
      </c>
      <c r="F30" s="123" t="s">
        <v>553</v>
      </c>
      <c r="G30" s="123">
        <v>1571522275</v>
      </c>
      <c r="H30" s="123" t="s">
        <v>280</v>
      </c>
      <c r="I30" s="123">
        <v>13807</v>
      </c>
      <c r="J30" s="124">
        <f t="shared" si="0"/>
        <v>6.681419771794198E-08</v>
      </c>
      <c r="K30" s="124">
        <v>6.71323605642179E-08</v>
      </c>
      <c r="L30" s="125" t="s">
        <v>223</v>
      </c>
      <c r="M30" s="123" t="s">
        <v>331</v>
      </c>
      <c r="N30" s="126">
        <v>6.616E-08</v>
      </c>
      <c r="O30" s="127">
        <v>1.458</v>
      </c>
      <c r="P30" s="128">
        <v>22050000</v>
      </c>
      <c r="Q30" s="129">
        <v>2.6299879081015716</v>
      </c>
      <c r="R30" s="120"/>
      <c r="S30" s="95"/>
      <c r="T30" s="130">
        <v>1.7389100268797918E-07</v>
      </c>
      <c r="U30" s="130">
        <v>5.177062961443722E-08</v>
      </c>
      <c r="V30" s="241">
        <v>39114</v>
      </c>
      <c r="W30" s="131">
        <v>0.0019</v>
      </c>
      <c r="X30" s="132" t="str">
        <f t="shared" si="1"/>
        <v>High</v>
      </c>
    </row>
    <row r="31" spans="1:24" ht="12.75">
      <c r="A31" s="251"/>
      <c r="B31" s="120" t="s">
        <v>203</v>
      </c>
      <c r="C31" s="121" t="s">
        <v>555</v>
      </c>
      <c r="D31" s="122" t="s">
        <v>189</v>
      </c>
      <c r="E31" s="123">
        <v>532</v>
      </c>
      <c r="F31" s="123" t="s">
        <v>556</v>
      </c>
      <c r="G31" s="123">
        <v>602223</v>
      </c>
      <c r="H31" s="123" t="s">
        <v>281</v>
      </c>
      <c r="I31" s="123">
        <v>7445</v>
      </c>
      <c r="J31" s="124">
        <f t="shared" si="0"/>
        <v>0.0008833936930339758</v>
      </c>
      <c r="K31" s="124">
        <v>0.0008842224820000531</v>
      </c>
      <c r="L31" s="125" t="s">
        <v>7</v>
      </c>
      <c r="M31" s="123" t="s">
        <v>331</v>
      </c>
      <c r="N31" s="126">
        <v>0.0009631</v>
      </c>
      <c r="O31" s="127">
        <v>2.046</v>
      </c>
      <c r="P31" s="128">
        <v>2123</v>
      </c>
      <c r="Q31" s="129">
        <v>2.353857335686844</v>
      </c>
      <c r="R31" s="120"/>
      <c r="S31" s="95"/>
      <c r="T31" s="130">
        <v>0.002266429364681244</v>
      </c>
      <c r="U31" s="130">
        <v>0.0008115507662296295</v>
      </c>
      <c r="V31" s="241">
        <v>40940</v>
      </c>
      <c r="W31" s="131">
        <v>0.0388</v>
      </c>
      <c r="X31" s="132" t="str">
        <f t="shared" si="1"/>
        <v>Significant</v>
      </c>
    </row>
    <row r="32" spans="1:24" ht="12.75">
      <c r="A32" s="251"/>
      <c r="B32" s="120" t="s">
        <v>82</v>
      </c>
      <c r="C32" s="121" t="s">
        <v>557</v>
      </c>
      <c r="D32" s="122" t="s">
        <v>189</v>
      </c>
      <c r="E32" s="123">
        <v>145</v>
      </c>
      <c r="F32" s="123" t="s">
        <v>553</v>
      </c>
      <c r="G32" s="123">
        <v>1571522275</v>
      </c>
      <c r="H32" s="123" t="s">
        <v>280</v>
      </c>
      <c r="I32" s="123">
        <v>13807</v>
      </c>
      <c r="J32" s="124">
        <f t="shared" si="0"/>
        <v>9.226722542001513E-08</v>
      </c>
      <c r="K32" s="124">
        <v>9.258538826629103E-08</v>
      </c>
      <c r="L32" s="125" t="s">
        <v>223</v>
      </c>
      <c r="M32" s="123" t="s">
        <v>331</v>
      </c>
      <c r="N32" s="126">
        <v>1.01E-07</v>
      </c>
      <c r="O32" s="127">
        <v>0.6545</v>
      </c>
      <c r="P32" s="128">
        <v>6477000</v>
      </c>
      <c r="Q32" s="129">
        <v>3.489108910891089</v>
      </c>
      <c r="R32" s="120"/>
      <c r="S32" s="95"/>
      <c r="T32" s="130">
        <v>3.5239039518615073E-07</v>
      </c>
      <c r="U32" s="130">
        <v>5.6408289390118256E-08</v>
      </c>
      <c r="V32" s="241">
        <v>40940</v>
      </c>
      <c r="W32" s="131">
        <v>0.0015</v>
      </c>
      <c r="X32" s="132" t="str">
        <f t="shared" si="1"/>
        <v>High</v>
      </c>
    </row>
    <row r="33" spans="1:24" ht="12.75">
      <c r="A33" s="251"/>
      <c r="B33" s="120" t="s">
        <v>83</v>
      </c>
      <c r="C33" s="120" t="s">
        <v>84</v>
      </c>
      <c r="D33" s="125" t="s">
        <v>189</v>
      </c>
      <c r="E33" s="123"/>
      <c r="F33" s="123" t="s">
        <v>327</v>
      </c>
      <c r="G33" s="123" t="s">
        <v>327</v>
      </c>
      <c r="H33" s="123" t="s">
        <v>280</v>
      </c>
      <c r="I33" s="123"/>
      <c r="J33" s="124">
        <f t="shared" si="0"/>
      </c>
      <c r="K33" s="124"/>
      <c r="L33" s="125" t="s">
        <v>233</v>
      </c>
      <c r="M33" s="123" t="s">
        <v>327</v>
      </c>
      <c r="N33" s="124">
        <v>2.02E-09</v>
      </c>
      <c r="O33" s="133">
        <v>0.3</v>
      </c>
      <c r="P33" s="128">
        <v>148514851.48514852</v>
      </c>
      <c r="Q33" s="129">
        <v>18.765606572139173</v>
      </c>
      <c r="R33" s="120" t="s">
        <v>232</v>
      </c>
      <c r="S33" s="95"/>
      <c r="T33" s="130">
        <v>9.240490839698922E-09</v>
      </c>
      <c r="U33" s="130">
        <v>4.924163151442196E-10</v>
      </c>
      <c r="V33" s="241">
        <v>39114</v>
      </c>
      <c r="W33" s="131"/>
      <c r="X33" s="132">
        <f t="shared" si="1"/>
      </c>
    </row>
    <row r="34" spans="1:24" ht="12.75">
      <c r="A34" s="251"/>
      <c r="B34" s="120" t="s">
        <v>558</v>
      </c>
      <c r="C34" s="121" t="s">
        <v>559</v>
      </c>
      <c r="D34" s="122" t="s">
        <v>189</v>
      </c>
      <c r="E34" s="123">
        <v>52</v>
      </c>
      <c r="F34" s="123" t="s">
        <v>553</v>
      </c>
      <c r="G34" s="123">
        <v>1571522275</v>
      </c>
      <c r="H34" s="123" t="s">
        <v>280</v>
      </c>
      <c r="I34" s="123">
        <v>13807</v>
      </c>
      <c r="J34" s="124">
        <f t="shared" si="0"/>
        <v>3.308893601269508E-08</v>
      </c>
      <c r="K34" s="124">
        <v>3.340709885897099E-08</v>
      </c>
      <c r="L34" s="125" t="s">
        <v>223</v>
      </c>
      <c r="M34" s="123" t="s">
        <v>331</v>
      </c>
      <c r="N34" s="126">
        <v>3.386E-08</v>
      </c>
      <c r="O34" s="127">
        <v>0.5703</v>
      </c>
      <c r="P34" s="128">
        <v>16840000</v>
      </c>
      <c r="Q34" s="129">
        <v>3.665091553455405</v>
      </c>
      <c r="R34" s="120"/>
      <c r="S34" s="95"/>
      <c r="T34" s="130">
        <v>1.2410813294499518E-07</v>
      </c>
      <c r="U34" s="130">
        <v>1.7164703032836817E-08</v>
      </c>
      <c r="V34" s="241">
        <v>40940</v>
      </c>
      <c r="W34" s="131">
        <v>0.2764</v>
      </c>
      <c r="X34" s="132">
        <f t="shared" si="1"/>
      </c>
    </row>
    <row r="35" spans="1:24" ht="12.75">
      <c r="A35" s="251"/>
      <c r="B35" s="134" t="s">
        <v>560</v>
      </c>
      <c r="C35" s="121" t="s">
        <v>561</v>
      </c>
      <c r="D35" s="122" t="s">
        <v>189</v>
      </c>
      <c r="E35" s="123">
        <v>7</v>
      </c>
      <c r="F35" s="123" t="s">
        <v>562</v>
      </c>
      <c r="G35" s="123">
        <v>55836292</v>
      </c>
      <c r="H35" s="123" t="s">
        <v>280</v>
      </c>
      <c r="I35" s="123">
        <v>490</v>
      </c>
      <c r="J35" s="124">
        <f t="shared" si="0"/>
        <v>1.2536649102701878E-07</v>
      </c>
      <c r="K35" s="124">
        <v>1.3432124038609154E-07</v>
      </c>
      <c r="L35" s="125" t="s">
        <v>223</v>
      </c>
      <c r="M35" s="123" t="s">
        <v>321</v>
      </c>
      <c r="N35" s="126">
        <v>1.34E-07</v>
      </c>
      <c r="O35" s="127">
        <v>7.5</v>
      </c>
      <c r="P35" s="128">
        <v>55836292</v>
      </c>
      <c r="Q35" s="129">
        <v>1.671641791044776</v>
      </c>
      <c r="R35" s="120"/>
      <c r="S35" s="95"/>
      <c r="T35" s="130"/>
      <c r="U35" s="130"/>
      <c r="V35" s="241"/>
      <c r="W35" s="131">
        <v>0.9517</v>
      </c>
      <c r="X35" s="132">
        <f t="shared" si="1"/>
      </c>
    </row>
    <row r="36" spans="1:24" ht="12.75">
      <c r="A36" s="251"/>
      <c r="B36" s="134" t="s">
        <v>563</v>
      </c>
      <c r="C36" s="121" t="s">
        <v>564</v>
      </c>
      <c r="D36" s="122" t="s">
        <v>189</v>
      </c>
      <c r="E36" s="123">
        <v>23</v>
      </c>
      <c r="F36" s="123" t="s">
        <v>565</v>
      </c>
      <c r="G36" s="123">
        <v>30182</v>
      </c>
      <c r="H36" s="123" t="s">
        <v>281</v>
      </c>
      <c r="I36" s="123">
        <v>401</v>
      </c>
      <c r="J36" s="124">
        <f t="shared" si="0"/>
        <v>0.000762043602146975</v>
      </c>
      <c r="K36" s="124">
        <v>0.000778583971109565</v>
      </c>
      <c r="L36" s="125" t="s">
        <v>7</v>
      </c>
      <c r="M36" s="123" t="s">
        <v>321</v>
      </c>
      <c r="N36" s="126">
        <v>0.000779</v>
      </c>
      <c r="O36" s="127">
        <v>23.5</v>
      </c>
      <c r="P36" s="128">
        <v>30159.26</v>
      </c>
      <c r="Q36" s="129">
        <v>1.3607188703465982</v>
      </c>
      <c r="R36" s="120"/>
      <c r="S36" s="95"/>
      <c r="T36" s="130"/>
      <c r="U36" s="130"/>
      <c r="V36" s="241"/>
      <c r="W36" s="131">
        <v>0.8793</v>
      </c>
      <c r="X36" s="132">
        <f t="shared" si="1"/>
      </c>
    </row>
    <row r="37" spans="1:24" ht="12.75">
      <c r="A37" s="251"/>
      <c r="B37" s="134" t="s">
        <v>566</v>
      </c>
      <c r="C37" s="121" t="s">
        <v>567</v>
      </c>
      <c r="D37" s="122" t="s">
        <v>189</v>
      </c>
      <c r="E37" s="123">
        <v>84</v>
      </c>
      <c r="F37" s="123" t="s">
        <v>562</v>
      </c>
      <c r="G37" s="123">
        <v>55836292</v>
      </c>
      <c r="H37" s="123" t="s">
        <v>280</v>
      </c>
      <c r="I37" s="123">
        <v>490</v>
      </c>
      <c r="J37" s="124">
        <f t="shared" si="0"/>
        <v>1.5043978923242253E-06</v>
      </c>
      <c r="K37" s="124">
        <v>1.5133526416832981E-06</v>
      </c>
      <c r="L37" s="125" t="s">
        <v>223</v>
      </c>
      <c r="M37" s="123" t="s">
        <v>321</v>
      </c>
      <c r="N37" s="126">
        <v>1.51E-06</v>
      </c>
      <c r="O37" s="127">
        <v>84.5</v>
      </c>
      <c r="P37" s="128">
        <v>55836292</v>
      </c>
      <c r="Q37" s="129">
        <v>1.185430463576159</v>
      </c>
      <c r="R37" s="120"/>
      <c r="S37" s="95"/>
      <c r="T37" s="130"/>
      <c r="U37" s="130"/>
      <c r="V37" s="241"/>
      <c r="W37" s="131">
        <v>0.0042</v>
      </c>
      <c r="X37" s="132" t="str">
        <f t="shared" si="1"/>
        <v>High</v>
      </c>
    </row>
    <row r="38" spans="1:24" ht="12.75">
      <c r="A38" s="251"/>
      <c r="B38" s="134" t="s">
        <v>568</v>
      </c>
      <c r="C38" s="121" t="s">
        <v>569</v>
      </c>
      <c r="D38" s="122" t="s">
        <v>189</v>
      </c>
      <c r="E38" s="123">
        <v>21</v>
      </c>
      <c r="F38" s="123" t="s">
        <v>562</v>
      </c>
      <c r="G38" s="123">
        <v>55836292</v>
      </c>
      <c r="H38" s="123" t="s">
        <v>280</v>
      </c>
      <c r="I38" s="123">
        <v>490</v>
      </c>
      <c r="J38" s="124">
        <f t="shared" si="0"/>
        <v>3.760994730810563E-07</v>
      </c>
      <c r="K38" s="124">
        <v>3.850542224401291E-07</v>
      </c>
      <c r="L38" s="125" t="s">
        <v>223</v>
      </c>
      <c r="M38" s="123" t="s">
        <v>321</v>
      </c>
      <c r="N38" s="126">
        <v>3.85E-07</v>
      </c>
      <c r="O38" s="127">
        <v>21.5</v>
      </c>
      <c r="P38" s="128">
        <v>55836292</v>
      </c>
      <c r="Q38" s="129">
        <v>1.3792207792207791</v>
      </c>
      <c r="R38" s="120"/>
      <c r="S38" s="95"/>
      <c r="T38" s="130"/>
      <c r="U38" s="130"/>
      <c r="V38" s="241"/>
      <c r="W38" s="131">
        <v>0.0536</v>
      </c>
      <c r="X38" s="132">
        <f t="shared" si="1"/>
      </c>
    </row>
    <row r="39" spans="1:24" ht="12.75">
      <c r="A39" s="251"/>
      <c r="B39" s="120" t="s">
        <v>88</v>
      </c>
      <c r="C39" s="121" t="s">
        <v>629</v>
      </c>
      <c r="D39" s="122" t="s">
        <v>189</v>
      </c>
      <c r="E39" s="123">
        <v>4</v>
      </c>
      <c r="F39" s="123" t="s">
        <v>630</v>
      </c>
      <c r="G39" s="123">
        <v>131304380</v>
      </c>
      <c r="H39" s="123" t="s">
        <v>280</v>
      </c>
      <c r="I39" s="123">
        <v>1153</v>
      </c>
      <c r="J39" s="124">
        <f t="shared" si="0"/>
        <v>3.046356869435734E-08</v>
      </c>
      <c r="K39" s="124">
        <v>3.427151478115201E-08</v>
      </c>
      <c r="L39" s="125" t="s">
        <v>223</v>
      </c>
      <c r="M39" s="123" t="s">
        <v>321</v>
      </c>
      <c r="N39" s="126">
        <v>3.43E-08</v>
      </c>
      <c r="O39" s="127">
        <v>4.5</v>
      </c>
      <c r="P39" s="128">
        <v>131304380</v>
      </c>
      <c r="Q39" s="129">
        <v>1.877551020408163</v>
      </c>
      <c r="R39" s="120" t="s">
        <v>12</v>
      </c>
      <c r="S39" s="95"/>
      <c r="T39" s="130">
        <v>6.442655460581765E-08</v>
      </c>
      <c r="U39" s="130">
        <v>3.176905744707105E-08</v>
      </c>
      <c r="V39" s="241">
        <v>40940</v>
      </c>
      <c r="W39" s="131">
        <v>0.2299</v>
      </c>
      <c r="X39" s="132">
        <f t="shared" si="1"/>
      </c>
    </row>
    <row r="40" spans="1:24" ht="12.75">
      <c r="A40" s="251"/>
      <c r="B40" s="120" t="s">
        <v>89</v>
      </c>
      <c r="C40" s="120" t="s">
        <v>90</v>
      </c>
      <c r="D40" s="125" t="s">
        <v>189</v>
      </c>
      <c r="E40" s="123"/>
      <c r="F40" s="123" t="s">
        <v>327</v>
      </c>
      <c r="G40" s="123" t="s">
        <v>327</v>
      </c>
      <c r="H40" s="123" t="s">
        <v>280</v>
      </c>
      <c r="I40" s="123"/>
      <c r="J40" s="124">
        <f t="shared" si="0"/>
      </c>
      <c r="K40" s="124"/>
      <c r="L40" s="125" t="s">
        <v>263</v>
      </c>
      <c r="M40" s="123" t="s">
        <v>327</v>
      </c>
      <c r="N40" s="124">
        <v>2.4010000000000003E-09</v>
      </c>
      <c r="O40" s="133">
        <v>0.3</v>
      </c>
      <c r="P40" s="128">
        <v>124947938.35901706</v>
      </c>
      <c r="Q40" s="129">
        <v>18.765606572139177</v>
      </c>
      <c r="R40" s="120" t="s">
        <v>264</v>
      </c>
      <c r="S40" s="95"/>
      <c r="T40" s="130">
        <v>1.098337549807778E-08</v>
      </c>
      <c r="U40" s="130">
        <v>5.852928577531046E-10</v>
      </c>
      <c r="V40" s="241">
        <v>39114</v>
      </c>
      <c r="W40" s="131"/>
      <c r="X40" s="132">
        <f t="shared" si="1"/>
      </c>
    </row>
    <row r="41" spans="1:24" ht="25.5">
      <c r="A41" s="251"/>
      <c r="B41" s="120" t="s">
        <v>20</v>
      </c>
      <c r="C41" s="121" t="s">
        <v>631</v>
      </c>
      <c r="D41" s="122" t="s">
        <v>194</v>
      </c>
      <c r="E41" s="123"/>
      <c r="F41" s="123" t="s">
        <v>630</v>
      </c>
      <c r="G41" s="123">
        <v>131304380</v>
      </c>
      <c r="H41" s="123" t="s">
        <v>280</v>
      </c>
      <c r="I41" s="123"/>
      <c r="J41" s="124">
        <f t="shared" si="0"/>
        <v>0</v>
      </c>
      <c r="K41" s="124">
        <v>3E-06</v>
      </c>
      <c r="L41" s="125" t="s">
        <v>231</v>
      </c>
      <c r="M41" s="123"/>
      <c r="N41" s="124">
        <v>3E-06</v>
      </c>
      <c r="O41" s="133">
        <v>0.3</v>
      </c>
      <c r="P41" s="128">
        <v>100000</v>
      </c>
      <c r="Q41" s="129">
        <v>18.765606572139184</v>
      </c>
      <c r="R41" s="120"/>
      <c r="S41" s="95"/>
      <c r="T41" s="130">
        <v>1.3723501247077611E-05</v>
      </c>
      <c r="U41" s="130">
        <v>7.313113591250785E-07</v>
      </c>
      <c r="V41" s="241">
        <v>39114</v>
      </c>
      <c r="W41" s="131">
        <v>0.0555</v>
      </c>
      <c r="X41" s="132">
        <f t="shared" si="1"/>
      </c>
    </row>
    <row r="42" spans="1:24" ht="12.75">
      <c r="A42" s="251"/>
      <c r="B42" s="120" t="s">
        <v>207</v>
      </c>
      <c r="C42" s="121" t="s">
        <v>632</v>
      </c>
      <c r="D42" s="122" t="s">
        <v>189</v>
      </c>
      <c r="E42" s="123">
        <v>30</v>
      </c>
      <c r="F42" s="123" t="s">
        <v>633</v>
      </c>
      <c r="G42" s="123">
        <v>25650</v>
      </c>
      <c r="H42" s="123" t="s">
        <v>281</v>
      </c>
      <c r="I42" s="123">
        <v>775</v>
      </c>
      <c r="J42" s="124">
        <f t="shared" si="0"/>
        <v>0.0011695906432748538</v>
      </c>
      <c r="K42" s="124">
        <v>0.001189037464426338</v>
      </c>
      <c r="L42" s="125" t="s">
        <v>7</v>
      </c>
      <c r="M42" s="123" t="s">
        <v>321</v>
      </c>
      <c r="N42" s="126">
        <v>0.00119</v>
      </c>
      <c r="O42" s="127">
        <v>30.5</v>
      </c>
      <c r="P42" s="128">
        <v>25620.77</v>
      </c>
      <c r="Q42" s="129">
        <v>1.310924369747899</v>
      </c>
      <c r="R42" s="120"/>
      <c r="S42" s="95"/>
      <c r="T42" s="130">
        <v>0.00156363844871521</v>
      </c>
      <c r="U42" s="130">
        <v>0.0011760862544178963</v>
      </c>
      <c r="V42" s="241">
        <v>40940</v>
      </c>
      <c r="W42" s="131">
        <v>0.9492</v>
      </c>
      <c r="X42" s="132">
        <f t="shared" si="1"/>
      </c>
    </row>
    <row r="43" spans="1:24" ht="12.75">
      <c r="A43" s="251"/>
      <c r="B43" s="120" t="s">
        <v>91</v>
      </c>
      <c r="C43" s="121" t="s">
        <v>634</v>
      </c>
      <c r="D43" s="122" t="s">
        <v>189</v>
      </c>
      <c r="E43" s="123">
        <v>23</v>
      </c>
      <c r="F43" s="123" t="s">
        <v>630</v>
      </c>
      <c r="G43" s="123">
        <v>131304380</v>
      </c>
      <c r="H43" s="123" t="s">
        <v>280</v>
      </c>
      <c r="I43" s="123">
        <v>1153</v>
      </c>
      <c r="J43" s="124">
        <f t="shared" si="0"/>
        <v>1.7516551999255471E-07</v>
      </c>
      <c r="K43" s="124">
        <v>1.7897346607934938E-07</v>
      </c>
      <c r="L43" s="125" t="s">
        <v>223</v>
      </c>
      <c r="M43" s="123" t="s">
        <v>321</v>
      </c>
      <c r="N43" s="126">
        <v>1.79E-07</v>
      </c>
      <c r="O43" s="127">
        <v>23.5</v>
      </c>
      <c r="P43" s="128">
        <v>131304380</v>
      </c>
      <c r="Q43" s="129">
        <v>1.3631284916201118</v>
      </c>
      <c r="R43" s="120" t="s">
        <v>12</v>
      </c>
      <c r="S43" s="95"/>
      <c r="T43" s="130">
        <v>2.4371278443563E-07</v>
      </c>
      <c r="U43" s="130">
        <v>1.7644134133583136E-07</v>
      </c>
      <c r="V43" s="241">
        <v>40940</v>
      </c>
      <c r="W43" s="131">
        <v>0.2732</v>
      </c>
      <c r="X43" s="132">
        <f t="shared" si="1"/>
      </c>
    </row>
    <row r="44" spans="1:24" ht="12.75">
      <c r="A44" s="251"/>
      <c r="B44" s="120" t="s">
        <v>92</v>
      </c>
      <c r="C44" s="120" t="s">
        <v>93</v>
      </c>
      <c r="D44" s="125" t="s">
        <v>189</v>
      </c>
      <c r="E44" s="123"/>
      <c r="F44" s="123" t="s">
        <v>327</v>
      </c>
      <c r="G44" s="123" t="s">
        <v>327</v>
      </c>
      <c r="H44" s="123" t="s">
        <v>280</v>
      </c>
      <c r="I44" s="123"/>
      <c r="J44" s="124">
        <f t="shared" si="0"/>
      </c>
      <c r="K44" s="124"/>
      <c r="L44" s="125" t="s">
        <v>233</v>
      </c>
      <c r="M44" s="123" t="s">
        <v>327</v>
      </c>
      <c r="N44" s="124">
        <v>3.58E-09</v>
      </c>
      <c r="O44" s="133">
        <v>0.3</v>
      </c>
      <c r="P44" s="128">
        <v>83798882.68156424</v>
      </c>
      <c r="Q44" s="129">
        <v>18.765606572139173</v>
      </c>
      <c r="R44" s="120" t="s">
        <v>232</v>
      </c>
      <c r="S44" s="95"/>
      <c r="T44" s="130">
        <v>1.637671148817928E-08</v>
      </c>
      <c r="U44" s="130">
        <v>8.726982218892605E-10</v>
      </c>
      <c r="V44" s="241">
        <v>39114</v>
      </c>
      <c r="W44" s="131"/>
      <c r="X44" s="132">
        <f t="shared" si="1"/>
      </c>
    </row>
    <row r="45" spans="1:24" ht="12.75">
      <c r="A45" s="251"/>
      <c r="B45" s="120" t="s">
        <v>837</v>
      </c>
      <c r="C45" s="121" t="s">
        <v>635</v>
      </c>
      <c r="D45" s="122" t="s">
        <v>189</v>
      </c>
      <c r="E45" s="123">
        <v>4</v>
      </c>
      <c r="F45" s="123" t="s">
        <v>630</v>
      </c>
      <c r="G45" s="123">
        <v>131304380</v>
      </c>
      <c r="H45" s="123" t="s">
        <v>280</v>
      </c>
      <c r="I45" s="123">
        <v>1153</v>
      </c>
      <c r="J45" s="124">
        <f t="shared" si="0"/>
        <v>3.046356869435734E-08</v>
      </c>
      <c r="K45" s="124">
        <v>3.427151478115201E-08</v>
      </c>
      <c r="L45" s="125" t="s">
        <v>223</v>
      </c>
      <c r="M45" s="123" t="s">
        <v>321</v>
      </c>
      <c r="N45" s="126">
        <v>3.43E-08</v>
      </c>
      <c r="O45" s="127">
        <v>4.5</v>
      </c>
      <c r="P45" s="128">
        <v>131304380</v>
      </c>
      <c r="Q45" s="129">
        <v>1.877551020408163</v>
      </c>
      <c r="R45" s="120"/>
      <c r="S45" s="95"/>
      <c r="T45" s="130">
        <v>6.442655460581765E-08</v>
      </c>
      <c r="U45" s="130">
        <v>3.176905744707105E-08</v>
      </c>
      <c r="V45" s="241">
        <v>40940</v>
      </c>
      <c r="W45" s="131">
        <v>0.0521</v>
      </c>
      <c r="X45" s="132">
        <f t="shared" si="1"/>
      </c>
    </row>
    <row r="46" spans="1:24" ht="25.5">
      <c r="A46" s="251"/>
      <c r="B46" s="134" t="s">
        <v>662</v>
      </c>
      <c r="C46" s="121" t="s">
        <v>663</v>
      </c>
      <c r="D46" s="122" t="s">
        <v>189</v>
      </c>
      <c r="E46" s="123">
        <v>18</v>
      </c>
      <c r="F46" s="123" t="s">
        <v>664</v>
      </c>
      <c r="G46" s="123">
        <v>17548608</v>
      </c>
      <c r="H46" s="123" t="s">
        <v>280</v>
      </c>
      <c r="I46" s="123">
        <v>154</v>
      </c>
      <c r="J46" s="124">
        <f t="shared" si="0"/>
        <v>1.0257223820829549E-06</v>
      </c>
      <c r="K46" s="124">
        <v>1.0542146704741481E-06</v>
      </c>
      <c r="L46" s="125" t="s">
        <v>223</v>
      </c>
      <c r="M46" s="123" t="s">
        <v>321</v>
      </c>
      <c r="N46" s="126">
        <v>1.05E-06</v>
      </c>
      <c r="O46" s="127">
        <v>18.5</v>
      </c>
      <c r="P46" s="128">
        <v>17548608</v>
      </c>
      <c r="Q46" s="129">
        <v>1.4190476190476191</v>
      </c>
      <c r="R46" s="120"/>
      <c r="S46" s="95"/>
      <c r="T46" s="130"/>
      <c r="U46" s="130"/>
      <c r="V46" s="241"/>
      <c r="W46" s="131">
        <v>0.2863</v>
      </c>
      <c r="X46" s="132">
        <f t="shared" si="1"/>
      </c>
    </row>
    <row r="47" spans="1:24" ht="12.75">
      <c r="A47" s="251"/>
      <c r="B47" s="134" t="s">
        <v>665</v>
      </c>
      <c r="C47" s="121" t="s">
        <v>666</v>
      </c>
      <c r="D47" s="122" t="s">
        <v>189</v>
      </c>
      <c r="E47" s="123">
        <v>0</v>
      </c>
      <c r="F47" s="123" t="s">
        <v>667</v>
      </c>
      <c r="G47" s="123">
        <v>2023</v>
      </c>
      <c r="H47" s="123" t="s">
        <v>281</v>
      </c>
      <c r="I47" s="123">
        <v>77</v>
      </c>
      <c r="J47" s="124">
        <f t="shared" si="0"/>
        <v>0</v>
      </c>
      <c r="K47" s="124">
        <v>0.00024703557312252963</v>
      </c>
      <c r="L47" s="125" t="s">
        <v>7</v>
      </c>
      <c r="M47" s="123" t="s">
        <v>321</v>
      </c>
      <c r="N47" s="126">
        <v>0.000247</v>
      </c>
      <c r="O47" s="127">
        <v>0.5</v>
      </c>
      <c r="P47" s="128">
        <v>2023.82</v>
      </c>
      <c r="Q47" s="129">
        <v>3.8421052631578947</v>
      </c>
      <c r="R47" s="120"/>
      <c r="S47" s="95"/>
      <c r="T47" s="130"/>
      <c r="U47" s="130"/>
      <c r="V47" s="241"/>
      <c r="W47" s="131"/>
      <c r="X47" s="132">
        <f t="shared" si="1"/>
      </c>
    </row>
    <row r="48" spans="1:24" ht="12.75">
      <c r="A48" s="251"/>
      <c r="B48" s="134" t="s">
        <v>668</v>
      </c>
      <c r="C48" s="121" t="s">
        <v>669</v>
      </c>
      <c r="D48" s="122" t="s">
        <v>189</v>
      </c>
      <c r="E48" s="123">
        <v>8</v>
      </c>
      <c r="F48" s="123" t="s">
        <v>667</v>
      </c>
      <c r="G48" s="123">
        <v>2023</v>
      </c>
      <c r="H48" s="123" t="s">
        <v>281</v>
      </c>
      <c r="I48" s="123">
        <v>77</v>
      </c>
      <c r="J48" s="124">
        <f t="shared" si="0"/>
        <v>0.003954522985664854</v>
      </c>
      <c r="K48" s="124">
        <v>0.004199604743083004</v>
      </c>
      <c r="L48" s="125" t="s">
        <v>7</v>
      </c>
      <c r="M48" s="123" t="s">
        <v>321</v>
      </c>
      <c r="N48" s="126">
        <v>0.0042</v>
      </c>
      <c r="O48" s="127">
        <v>8.5</v>
      </c>
      <c r="P48" s="128">
        <v>2015.82</v>
      </c>
      <c r="Q48" s="129">
        <v>1.6214285714285714</v>
      </c>
      <c r="R48" s="120"/>
      <c r="S48" s="95"/>
      <c r="T48" s="130"/>
      <c r="U48" s="130"/>
      <c r="V48" s="241"/>
      <c r="W48" s="131">
        <v>0.0067</v>
      </c>
      <c r="X48" s="132" t="str">
        <f t="shared" si="1"/>
        <v>High</v>
      </c>
    </row>
    <row r="49" spans="1:24" ht="12.75">
      <c r="A49" s="251"/>
      <c r="B49" s="120" t="s">
        <v>103</v>
      </c>
      <c r="C49" s="121" t="s">
        <v>701</v>
      </c>
      <c r="D49" s="122" t="s">
        <v>189</v>
      </c>
      <c r="E49" s="123">
        <v>6</v>
      </c>
      <c r="F49" s="123" t="s">
        <v>702</v>
      </c>
      <c r="G49" s="123">
        <v>20108</v>
      </c>
      <c r="H49" s="123" t="s">
        <v>281</v>
      </c>
      <c r="I49" s="123">
        <v>167</v>
      </c>
      <c r="J49" s="124">
        <f t="shared" si="0"/>
        <v>0.00029838870101452157</v>
      </c>
      <c r="K49" s="124">
        <v>0.00032323835098712017</v>
      </c>
      <c r="L49" s="125" t="s">
        <v>7</v>
      </c>
      <c r="M49" s="123" t="s">
        <v>331</v>
      </c>
      <c r="N49" s="126">
        <v>0.0002971</v>
      </c>
      <c r="O49" s="127">
        <v>0.7141</v>
      </c>
      <c r="P49" s="128">
        <v>2402</v>
      </c>
      <c r="Q49" s="129">
        <v>3.3793335577246713</v>
      </c>
      <c r="R49" s="120"/>
      <c r="S49" s="95"/>
      <c r="T49" s="130">
        <v>0.0010042153298854828</v>
      </c>
      <c r="U49" s="130">
        <v>0.00017508072778582573</v>
      </c>
      <c r="V49" s="241">
        <v>40940</v>
      </c>
      <c r="W49" s="131">
        <v>0.1685</v>
      </c>
      <c r="X49" s="132">
        <f t="shared" si="1"/>
      </c>
    </row>
    <row r="50" spans="1:24" ht="12.75">
      <c r="A50" s="251"/>
      <c r="B50" s="120" t="s">
        <v>249</v>
      </c>
      <c r="C50" s="121" t="s">
        <v>703</v>
      </c>
      <c r="D50" s="122" t="s">
        <v>189</v>
      </c>
      <c r="E50" s="123">
        <v>4</v>
      </c>
      <c r="F50" s="123" t="s">
        <v>702</v>
      </c>
      <c r="G50" s="123">
        <v>20108</v>
      </c>
      <c r="H50" s="123" t="s">
        <v>281</v>
      </c>
      <c r="I50" s="123">
        <v>167</v>
      </c>
      <c r="J50" s="124">
        <f t="shared" si="0"/>
        <v>0.00019892580067634773</v>
      </c>
      <c r="K50" s="124">
        <v>0.00022378039683723706</v>
      </c>
      <c r="L50" s="125" t="s">
        <v>7</v>
      </c>
      <c r="M50" s="123" t="s">
        <v>321</v>
      </c>
      <c r="N50" s="126">
        <v>0.000224</v>
      </c>
      <c r="O50" s="127">
        <v>4.5</v>
      </c>
      <c r="P50" s="128">
        <v>20104.9</v>
      </c>
      <c r="Q50" s="129">
        <v>1.8794642857142856</v>
      </c>
      <c r="R50" s="120"/>
      <c r="S50" s="95"/>
      <c r="T50" s="130">
        <v>0.00042064208537340164</v>
      </c>
      <c r="U50" s="130">
        <v>0.00020744302310049534</v>
      </c>
      <c r="V50" s="241">
        <v>40940</v>
      </c>
      <c r="W50" s="131">
        <v>0.3177</v>
      </c>
      <c r="X50" s="132">
        <f t="shared" si="1"/>
      </c>
    </row>
    <row r="51" spans="1:24" ht="12.75">
      <c r="A51" s="251"/>
      <c r="B51" s="120" t="s">
        <v>704</v>
      </c>
      <c r="C51" s="121" t="s">
        <v>705</v>
      </c>
      <c r="D51" s="122" t="s">
        <v>189</v>
      </c>
      <c r="E51" s="123">
        <v>15</v>
      </c>
      <c r="F51" s="123" t="s">
        <v>706</v>
      </c>
      <c r="G51" s="123">
        <v>37300280</v>
      </c>
      <c r="H51" s="123" t="s">
        <v>280</v>
      </c>
      <c r="I51" s="123">
        <v>336</v>
      </c>
      <c r="J51" s="124">
        <f t="shared" si="0"/>
        <v>4.021417533594922E-07</v>
      </c>
      <c r="K51" s="124">
        <v>4.155464784714753E-07</v>
      </c>
      <c r="L51" s="125" t="s">
        <v>223</v>
      </c>
      <c r="M51" s="123" t="s">
        <v>321</v>
      </c>
      <c r="N51" s="126">
        <v>4.16E-07</v>
      </c>
      <c r="O51" s="127">
        <v>15.5</v>
      </c>
      <c r="P51" s="128">
        <v>37300280</v>
      </c>
      <c r="Q51" s="129">
        <v>1.4495192307692306</v>
      </c>
      <c r="R51" s="120"/>
      <c r="S51" s="95"/>
      <c r="T51" s="130"/>
      <c r="U51" s="130"/>
      <c r="V51" s="241"/>
      <c r="W51" s="131">
        <v>0.3652</v>
      </c>
      <c r="X51" s="132">
        <f t="shared" si="1"/>
      </c>
    </row>
    <row r="52" spans="1:24" ht="12.75">
      <c r="A52" s="251"/>
      <c r="B52" s="120" t="s">
        <v>97</v>
      </c>
      <c r="C52" s="121" t="s">
        <v>707</v>
      </c>
      <c r="D52" s="122" t="s">
        <v>189</v>
      </c>
      <c r="E52" s="123">
        <v>26</v>
      </c>
      <c r="F52" s="123" t="s">
        <v>708</v>
      </c>
      <c r="G52" s="123">
        <v>100961448</v>
      </c>
      <c r="H52" s="123" t="s">
        <v>280</v>
      </c>
      <c r="I52" s="123">
        <v>886</v>
      </c>
      <c r="J52" s="124">
        <f t="shared" si="0"/>
        <v>2.575240402653496E-07</v>
      </c>
      <c r="K52" s="124">
        <v>2.6247642565506787E-07</v>
      </c>
      <c r="L52" s="125" t="s">
        <v>223</v>
      </c>
      <c r="M52" s="123" t="s">
        <v>321</v>
      </c>
      <c r="N52" s="126">
        <v>2.62E-07</v>
      </c>
      <c r="O52" s="127">
        <v>26.5</v>
      </c>
      <c r="P52" s="128">
        <v>100961448</v>
      </c>
      <c r="Q52" s="129">
        <v>1.3435114503816794</v>
      </c>
      <c r="R52" s="120"/>
      <c r="S52" s="134"/>
      <c r="T52" s="124">
        <v>3.5158693838297716E-07</v>
      </c>
      <c r="U52" s="124">
        <v>2.591823310158018E-07</v>
      </c>
      <c r="V52" s="241">
        <v>40940</v>
      </c>
      <c r="W52" s="131">
        <v>0.4039</v>
      </c>
      <c r="X52" s="132">
        <f t="shared" si="1"/>
      </c>
    </row>
    <row r="53" spans="1:24" ht="12.75">
      <c r="A53" s="251"/>
      <c r="B53" s="120" t="s">
        <v>98</v>
      </c>
      <c r="C53" s="120" t="s">
        <v>99</v>
      </c>
      <c r="D53" s="125" t="s">
        <v>189</v>
      </c>
      <c r="E53" s="123"/>
      <c r="F53" s="123" t="s">
        <v>327</v>
      </c>
      <c r="G53" s="123" t="s">
        <v>327</v>
      </c>
      <c r="H53" s="123" t="s">
        <v>280</v>
      </c>
      <c r="I53" s="123"/>
      <c r="J53" s="124">
        <f t="shared" si="0"/>
      </c>
      <c r="K53" s="124"/>
      <c r="L53" s="125" t="s">
        <v>263</v>
      </c>
      <c r="M53" s="123" t="s">
        <v>327</v>
      </c>
      <c r="N53" s="124">
        <v>1.834E-08</v>
      </c>
      <c r="O53" s="133">
        <v>0.3</v>
      </c>
      <c r="P53" s="128">
        <v>16357688.113413302</v>
      </c>
      <c r="Q53" s="129">
        <v>18.765606572139173</v>
      </c>
      <c r="R53" s="120" t="s">
        <v>264</v>
      </c>
      <c r="S53" s="134"/>
      <c r="T53" s="124">
        <v>8.38963376238011E-08</v>
      </c>
      <c r="U53" s="124">
        <v>4.470750108784647E-09</v>
      </c>
      <c r="V53" s="241">
        <v>39114</v>
      </c>
      <c r="W53" s="131"/>
      <c r="X53" s="132">
        <f t="shared" si="1"/>
      </c>
    </row>
    <row r="54" spans="1:24" ht="12.75">
      <c r="A54" s="251"/>
      <c r="B54" s="120" t="s">
        <v>210</v>
      </c>
      <c r="C54" s="121" t="s">
        <v>709</v>
      </c>
      <c r="D54" s="122" t="s">
        <v>189</v>
      </c>
      <c r="E54" s="123">
        <v>0</v>
      </c>
      <c r="F54" s="123" t="s">
        <v>710</v>
      </c>
      <c r="G54" s="123">
        <v>2605</v>
      </c>
      <c r="H54" s="123" t="s">
        <v>281</v>
      </c>
      <c r="I54" s="123">
        <v>76</v>
      </c>
      <c r="J54" s="124">
        <f t="shared" si="0"/>
        <v>0</v>
      </c>
      <c r="K54" s="124">
        <v>0.0001918649270913277</v>
      </c>
      <c r="L54" s="125" t="s">
        <v>7</v>
      </c>
      <c r="M54" s="123" t="s">
        <v>321</v>
      </c>
      <c r="N54" s="126">
        <v>0.000192</v>
      </c>
      <c r="O54" s="127">
        <v>0.5</v>
      </c>
      <c r="P54" s="128">
        <v>2605.71</v>
      </c>
      <c r="Q54" s="129">
        <v>3.8385416666666665</v>
      </c>
      <c r="R54" s="120"/>
      <c r="S54" s="95"/>
      <c r="T54" s="130">
        <v>0.000736922025680542</v>
      </c>
      <c r="U54" s="130">
        <v>8.730054832994938E-05</v>
      </c>
      <c r="V54" s="241">
        <v>40940</v>
      </c>
      <c r="W54" s="131">
        <v>0.0105</v>
      </c>
      <c r="X54" s="132" t="str">
        <f t="shared" si="1"/>
        <v>Significant</v>
      </c>
    </row>
    <row r="55" spans="1:24" ht="12.75">
      <c r="A55" s="251"/>
      <c r="B55" s="120" t="s">
        <v>100</v>
      </c>
      <c r="C55" s="121" t="s">
        <v>711</v>
      </c>
      <c r="D55" s="122" t="s">
        <v>189</v>
      </c>
      <c r="E55" s="123">
        <v>13</v>
      </c>
      <c r="F55" s="123" t="s">
        <v>708</v>
      </c>
      <c r="G55" s="123">
        <v>100961448</v>
      </c>
      <c r="H55" s="123" t="s">
        <v>280</v>
      </c>
      <c r="I55" s="123">
        <v>886</v>
      </c>
      <c r="J55" s="124">
        <f t="shared" si="0"/>
        <v>1.287620201326748E-07</v>
      </c>
      <c r="K55" s="124">
        <v>1.3371440552239305E-07</v>
      </c>
      <c r="L55" s="125" t="s">
        <v>223</v>
      </c>
      <c r="M55" s="123" t="s">
        <v>321</v>
      </c>
      <c r="N55" s="126">
        <v>1.34E-07</v>
      </c>
      <c r="O55" s="127">
        <v>13.5</v>
      </c>
      <c r="P55" s="128">
        <v>100961448</v>
      </c>
      <c r="Q55" s="129">
        <v>1.4850746268656716</v>
      </c>
      <c r="R55" s="120"/>
      <c r="S55" s="134"/>
      <c r="T55" s="124">
        <v>1.9865638245010083E-07</v>
      </c>
      <c r="U55" s="124">
        <v>1.3042770494467125E-07</v>
      </c>
      <c r="V55" s="241">
        <v>40940</v>
      </c>
      <c r="W55" s="131">
        <v>0.193</v>
      </c>
      <c r="X55" s="132">
        <f t="shared" si="1"/>
      </c>
    </row>
    <row r="56" spans="1:24" ht="12.75">
      <c r="A56" s="251"/>
      <c r="B56" s="120" t="s">
        <v>101</v>
      </c>
      <c r="C56" s="134" t="s">
        <v>102</v>
      </c>
      <c r="D56" s="125" t="s">
        <v>189</v>
      </c>
      <c r="E56" s="136"/>
      <c r="F56" s="123" t="s">
        <v>327</v>
      </c>
      <c r="G56" s="123" t="s">
        <v>327</v>
      </c>
      <c r="H56" s="122" t="s">
        <v>280</v>
      </c>
      <c r="I56" s="134"/>
      <c r="J56" s="124">
        <f t="shared" si="0"/>
      </c>
      <c r="K56" s="134"/>
      <c r="L56" s="125" t="s">
        <v>233</v>
      </c>
      <c r="M56" s="123" t="s">
        <v>327</v>
      </c>
      <c r="N56" s="124">
        <v>2.6800000000000003E-09</v>
      </c>
      <c r="O56" s="133">
        <v>0.3</v>
      </c>
      <c r="P56" s="128">
        <v>111940298.50746267</v>
      </c>
      <c r="Q56" s="129">
        <v>18.765606572139177</v>
      </c>
      <c r="R56" s="120" t="s">
        <v>232</v>
      </c>
      <c r="S56" s="134"/>
      <c r="T56" s="124">
        <v>1.2259661114056E-08</v>
      </c>
      <c r="U56" s="124">
        <v>6.533048141517371E-10</v>
      </c>
      <c r="V56" s="241">
        <v>39114</v>
      </c>
      <c r="W56" s="131"/>
      <c r="X56" s="132">
        <f t="shared" si="1"/>
      </c>
    </row>
    <row r="57" spans="1:24" ht="12.75">
      <c r="A57" s="252"/>
      <c r="B57" s="120" t="s">
        <v>712</v>
      </c>
      <c r="C57" s="121" t="s">
        <v>713</v>
      </c>
      <c r="D57" s="122" t="s">
        <v>189</v>
      </c>
      <c r="E57" s="123">
        <v>8</v>
      </c>
      <c r="F57" s="123" t="s">
        <v>708</v>
      </c>
      <c r="G57" s="123">
        <v>100961448</v>
      </c>
      <c r="H57" s="123" t="s">
        <v>280</v>
      </c>
      <c r="I57" s="123">
        <v>886</v>
      </c>
      <c r="J57" s="124">
        <f t="shared" si="0"/>
        <v>7.923816623549218E-08</v>
      </c>
      <c r="K57" s="124">
        <v>8.419055162521045E-08</v>
      </c>
      <c r="L57" s="125" t="s">
        <v>223</v>
      </c>
      <c r="M57" s="123" t="s">
        <v>321</v>
      </c>
      <c r="N57" s="126">
        <v>8.42E-08</v>
      </c>
      <c r="O57" s="127">
        <v>8.5</v>
      </c>
      <c r="P57" s="128">
        <v>100961448</v>
      </c>
      <c r="Q57" s="129">
        <v>1.6270783847980996</v>
      </c>
      <c r="R57" s="120"/>
      <c r="S57" s="134"/>
      <c r="T57" s="124">
        <v>1.3662200862894806E-07</v>
      </c>
      <c r="U57" s="124">
        <v>8.09129773683867E-08</v>
      </c>
      <c r="V57" s="241">
        <v>40940</v>
      </c>
      <c r="W57" s="131">
        <v>0.08</v>
      </c>
      <c r="X57" s="132">
        <f t="shared" si="1"/>
      </c>
    </row>
    <row r="58" spans="1:24" ht="25.5">
      <c r="A58" s="256" t="s">
        <v>817</v>
      </c>
      <c r="B58" s="137" t="s">
        <v>429</v>
      </c>
      <c r="C58" s="138" t="s">
        <v>430</v>
      </c>
      <c r="D58" s="139" t="s">
        <v>189</v>
      </c>
      <c r="E58" s="140">
        <v>0</v>
      </c>
      <c r="F58" s="140" t="s">
        <v>431</v>
      </c>
      <c r="G58" s="140">
        <v>231</v>
      </c>
      <c r="H58" s="140" t="s">
        <v>280</v>
      </c>
      <c r="I58" s="140">
        <v>5</v>
      </c>
      <c r="J58" s="141">
        <f t="shared" si="0"/>
        <v>0</v>
      </c>
      <c r="K58" s="141">
        <v>0.0021645021645021645</v>
      </c>
      <c r="L58" s="142" t="s">
        <v>223</v>
      </c>
      <c r="M58" s="140" t="s">
        <v>321</v>
      </c>
      <c r="N58" s="143">
        <v>0.00216</v>
      </c>
      <c r="O58" s="144">
        <v>0.5</v>
      </c>
      <c r="P58" s="145">
        <v>231.06</v>
      </c>
      <c r="Q58" s="146">
        <v>3.847222222222222</v>
      </c>
      <c r="R58" s="150"/>
      <c r="S58" s="90"/>
      <c r="T58" s="147">
        <v>0.008287131786346436</v>
      </c>
      <c r="U58" s="147">
        <v>0.0009850356727838516</v>
      </c>
      <c r="V58" s="242">
        <v>40940</v>
      </c>
      <c r="W58" s="148">
        <v>0.1676</v>
      </c>
      <c r="X58" s="149">
        <f t="shared" si="1"/>
      </c>
    </row>
    <row r="59" spans="1:24" ht="25.5">
      <c r="A59" s="257"/>
      <c r="B59" s="137" t="s">
        <v>432</v>
      </c>
      <c r="C59" s="138" t="s">
        <v>433</v>
      </c>
      <c r="D59" s="139" t="s">
        <v>189</v>
      </c>
      <c r="E59" s="140">
        <v>4</v>
      </c>
      <c r="F59" s="140" t="s">
        <v>434</v>
      </c>
      <c r="G59" s="140">
        <v>584</v>
      </c>
      <c r="H59" s="140" t="s">
        <v>280</v>
      </c>
      <c r="I59" s="140">
        <v>5</v>
      </c>
      <c r="J59" s="141">
        <f t="shared" si="0"/>
        <v>0.00684931506849315</v>
      </c>
      <c r="K59" s="141">
        <v>0.007705479452054794</v>
      </c>
      <c r="L59" s="142" t="s">
        <v>223</v>
      </c>
      <c r="M59" s="140" t="s">
        <v>321</v>
      </c>
      <c r="N59" s="143">
        <v>0.0077</v>
      </c>
      <c r="O59" s="144">
        <v>4.5</v>
      </c>
      <c r="P59" s="145">
        <v>580.01</v>
      </c>
      <c r="Q59" s="146">
        <v>1.87012987012987</v>
      </c>
      <c r="R59" s="150"/>
      <c r="S59" s="90"/>
      <c r="T59" s="147">
        <v>0.014436066150665283</v>
      </c>
      <c r="U59" s="147">
        <v>0.00714472308754921</v>
      </c>
      <c r="V59" s="242">
        <v>40940</v>
      </c>
      <c r="W59" s="148">
        <v>0.4305</v>
      </c>
      <c r="X59" s="149">
        <f t="shared" si="1"/>
      </c>
    </row>
    <row r="60" spans="1:24" ht="12.75">
      <c r="A60" s="257"/>
      <c r="B60" s="150" t="s">
        <v>435</v>
      </c>
      <c r="C60" s="138" t="s">
        <v>436</v>
      </c>
      <c r="D60" s="139" t="s">
        <v>189</v>
      </c>
      <c r="E60" s="140">
        <v>6</v>
      </c>
      <c r="F60" s="140" t="s">
        <v>437</v>
      </c>
      <c r="G60" s="140">
        <v>1132</v>
      </c>
      <c r="H60" s="140" t="s">
        <v>281</v>
      </c>
      <c r="I60" s="140">
        <v>5</v>
      </c>
      <c r="J60" s="141">
        <f t="shared" si="0"/>
        <v>0.00530035335689046</v>
      </c>
      <c r="K60" s="141">
        <v>0.005736981465136805</v>
      </c>
      <c r="L60" s="142" t="s">
        <v>7</v>
      </c>
      <c r="M60" s="140" t="s">
        <v>331</v>
      </c>
      <c r="N60" s="143">
        <v>0.004878</v>
      </c>
      <c r="O60" s="144">
        <v>0.633</v>
      </c>
      <c r="P60" s="145">
        <v>129.1</v>
      </c>
      <c r="Q60" s="146">
        <v>3.5219352193521933</v>
      </c>
      <c r="R60" s="150"/>
      <c r="S60" s="90"/>
      <c r="T60" s="147">
        <v>0.017181336879730225</v>
      </c>
      <c r="U60" s="147">
        <v>0.0026776939630508423</v>
      </c>
      <c r="V60" s="242">
        <v>40940</v>
      </c>
      <c r="W60" s="148">
        <v>0.2431</v>
      </c>
      <c r="X60" s="149">
        <f t="shared" si="1"/>
      </c>
    </row>
    <row r="61" spans="1:24" ht="12.75">
      <c r="A61" s="257"/>
      <c r="B61" s="150" t="s">
        <v>438</v>
      </c>
      <c r="C61" s="138" t="s">
        <v>439</v>
      </c>
      <c r="D61" s="139" t="s">
        <v>189</v>
      </c>
      <c r="E61" s="140">
        <v>7</v>
      </c>
      <c r="F61" s="140" t="s">
        <v>440</v>
      </c>
      <c r="G61" s="140">
        <v>6267335</v>
      </c>
      <c r="H61" s="140" t="s">
        <v>280</v>
      </c>
      <c r="I61" s="140">
        <v>55</v>
      </c>
      <c r="J61" s="141">
        <f t="shared" si="0"/>
        <v>1.1169021601685564E-06</v>
      </c>
      <c r="K61" s="141">
        <v>1.196680885894882E-06</v>
      </c>
      <c r="L61" s="142" t="s">
        <v>223</v>
      </c>
      <c r="M61" s="140" t="s">
        <v>321</v>
      </c>
      <c r="N61" s="143">
        <v>1.2E-06</v>
      </c>
      <c r="O61" s="144">
        <v>7.5</v>
      </c>
      <c r="P61" s="145">
        <v>6267335</v>
      </c>
      <c r="Q61" s="146">
        <v>1.6583333333333334</v>
      </c>
      <c r="R61" s="150"/>
      <c r="S61" s="90"/>
      <c r="T61" s="147">
        <v>1.9941322852682183E-06</v>
      </c>
      <c r="U61" s="147">
        <v>1.1439359648713307E-06</v>
      </c>
      <c r="V61" s="242">
        <v>40940</v>
      </c>
      <c r="W61" s="148">
        <v>0.8067</v>
      </c>
      <c r="X61" s="149">
        <f t="shared" si="1"/>
      </c>
    </row>
    <row r="62" spans="1:24" ht="12.75">
      <c r="A62" s="257"/>
      <c r="B62" s="150" t="s">
        <v>441</v>
      </c>
      <c r="C62" s="150" t="s">
        <v>69</v>
      </c>
      <c r="D62" s="142" t="s">
        <v>189</v>
      </c>
      <c r="E62" s="140"/>
      <c r="F62" s="140" t="s">
        <v>327</v>
      </c>
      <c r="G62" s="140" t="s">
        <v>327</v>
      </c>
      <c r="H62" s="140" t="s">
        <v>280</v>
      </c>
      <c r="I62" s="140"/>
      <c r="J62" s="141">
        <f t="shared" si="0"/>
      </c>
      <c r="K62" s="141"/>
      <c r="L62" s="142" t="s">
        <v>263</v>
      </c>
      <c r="M62" s="140" t="s">
        <v>327</v>
      </c>
      <c r="N62" s="141">
        <v>8.4E-08</v>
      </c>
      <c r="O62" s="151">
        <v>0.3</v>
      </c>
      <c r="P62" s="145">
        <v>3571428.5714285714</v>
      </c>
      <c r="Q62" s="146">
        <v>18.76560657213918</v>
      </c>
      <c r="R62" s="150" t="s">
        <v>264</v>
      </c>
      <c r="S62" s="90"/>
      <c r="T62" s="147">
        <v>3.842580349181731E-07</v>
      </c>
      <c r="U62" s="147">
        <v>2.04767180555022E-08</v>
      </c>
      <c r="V62" s="242">
        <v>39114</v>
      </c>
      <c r="W62" s="148"/>
      <c r="X62" s="149">
        <f t="shared" si="1"/>
      </c>
    </row>
    <row r="63" spans="1:24" ht="25.5">
      <c r="A63" s="257"/>
      <c r="B63" s="150" t="s">
        <v>442</v>
      </c>
      <c r="C63" s="138" t="s">
        <v>430</v>
      </c>
      <c r="D63" s="139" t="s">
        <v>189</v>
      </c>
      <c r="E63" s="140">
        <v>9</v>
      </c>
      <c r="F63" s="140" t="s">
        <v>443</v>
      </c>
      <c r="G63" s="140">
        <v>4182</v>
      </c>
      <c r="H63" s="140" t="s">
        <v>280</v>
      </c>
      <c r="I63" s="140">
        <v>36</v>
      </c>
      <c r="J63" s="141">
        <f t="shared" si="0"/>
        <v>0.002152080344332855</v>
      </c>
      <c r="K63" s="141">
        <v>0.002271640363462458</v>
      </c>
      <c r="L63" s="142" t="s">
        <v>223</v>
      </c>
      <c r="M63" s="140" t="s">
        <v>321</v>
      </c>
      <c r="N63" s="143">
        <v>0.00227</v>
      </c>
      <c r="O63" s="144">
        <v>9.5</v>
      </c>
      <c r="P63" s="145">
        <v>4182.08</v>
      </c>
      <c r="Q63" s="146">
        <v>1.5859030837004406</v>
      </c>
      <c r="R63" s="150" t="s">
        <v>988</v>
      </c>
      <c r="S63" s="152">
        <v>38629</v>
      </c>
      <c r="T63" s="147">
        <v>0.0036038917491991876</v>
      </c>
      <c r="U63" s="147">
        <v>0.0021924082313891004</v>
      </c>
      <c r="V63" s="242">
        <v>40940</v>
      </c>
      <c r="W63" s="148">
        <v>0.9277</v>
      </c>
      <c r="X63" s="149">
        <f t="shared" si="1"/>
      </c>
    </row>
    <row r="64" spans="1:24" ht="25.5">
      <c r="A64" s="257"/>
      <c r="B64" s="150" t="s">
        <v>444</v>
      </c>
      <c r="C64" s="138" t="s">
        <v>433</v>
      </c>
      <c r="D64" s="139" t="s">
        <v>189</v>
      </c>
      <c r="E64" s="140">
        <v>8</v>
      </c>
      <c r="F64" s="140" t="s">
        <v>445</v>
      </c>
      <c r="G64" s="140">
        <v>7698</v>
      </c>
      <c r="H64" s="140" t="s">
        <v>280</v>
      </c>
      <c r="I64" s="140">
        <v>36</v>
      </c>
      <c r="J64" s="141">
        <f t="shared" si="0"/>
        <v>0.0010392309690828788</v>
      </c>
      <c r="K64" s="141">
        <v>0.0011041829046505587</v>
      </c>
      <c r="L64" s="142" t="s">
        <v>223</v>
      </c>
      <c r="M64" s="140" t="s">
        <v>331</v>
      </c>
      <c r="N64" s="143">
        <v>0.001255</v>
      </c>
      <c r="O64" s="144">
        <v>0.5542</v>
      </c>
      <c r="P64" s="145">
        <v>441.1</v>
      </c>
      <c r="Q64" s="146">
        <v>3.7003984063745015</v>
      </c>
      <c r="R64" s="150"/>
      <c r="S64" s="90"/>
      <c r="T64" s="147">
        <v>0.004651965305458928</v>
      </c>
      <c r="U64" s="147">
        <v>0.0006228744773811253</v>
      </c>
      <c r="V64" s="242">
        <v>40940</v>
      </c>
      <c r="W64" s="148">
        <v>0.3826</v>
      </c>
      <c r="X64" s="149">
        <f t="shared" si="1"/>
      </c>
    </row>
    <row r="65" spans="1:24" ht="12.75">
      <c r="A65" s="257"/>
      <c r="B65" s="150" t="s">
        <v>446</v>
      </c>
      <c r="C65" s="138" t="s">
        <v>436</v>
      </c>
      <c r="D65" s="139" t="s">
        <v>189</v>
      </c>
      <c r="E65" s="140">
        <v>44</v>
      </c>
      <c r="F65" s="140" t="s">
        <v>447</v>
      </c>
      <c r="G65" s="140">
        <v>13647</v>
      </c>
      <c r="H65" s="140" t="s">
        <v>281</v>
      </c>
      <c r="I65" s="140">
        <v>41</v>
      </c>
      <c r="J65" s="141">
        <f t="shared" si="0"/>
        <v>0.003224151828240639</v>
      </c>
      <c r="K65" s="141">
        <v>0.0032605509964830012</v>
      </c>
      <c r="L65" s="142" t="s">
        <v>7</v>
      </c>
      <c r="M65" s="140" t="s">
        <v>331</v>
      </c>
      <c r="N65" s="143">
        <v>0.005094</v>
      </c>
      <c r="O65" s="144">
        <v>0.7316</v>
      </c>
      <c r="P65" s="145">
        <v>142.9</v>
      </c>
      <c r="Q65" s="146">
        <v>3.3411857086768753</v>
      </c>
      <c r="R65" s="150"/>
      <c r="S65" s="90"/>
      <c r="T65" s="147">
        <v>0.017020344734191895</v>
      </c>
      <c r="U65" s="147">
        <v>0.0030556395649909973</v>
      </c>
      <c r="V65" s="242">
        <v>40940</v>
      </c>
      <c r="W65" s="148">
        <v>0.0224</v>
      </c>
      <c r="X65" s="149" t="str">
        <f t="shared" si="1"/>
        <v>Significant</v>
      </c>
    </row>
    <row r="66" spans="1:24" ht="12.75">
      <c r="A66" s="257"/>
      <c r="B66" s="150" t="s">
        <v>76</v>
      </c>
      <c r="C66" s="138" t="s">
        <v>532</v>
      </c>
      <c r="D66" s="139" t="s">
        <v>189</v>
      </c>
      <c r="E66" s="140">
        <v>93</v>
      </c>
      <c r="F66" s="140" t="s">
        <v>533</v>
      </c>
      <c r="G66" s="140">
        <v>258455367</v>
      </c>
      <c r="H66" s="140" t="s">
        <v>280</v>
      </c>
      <c r="I66" s="140">
        <v>2271</v>
      </c>
      <c r="J66" s="141">
        <f t="shared" si="0"/>
        <v>3.5983002047699785E-07</v>
      </c>
      <c r="K66" s="141">
        <v>3.6176459047956237E-07</v>
      </c>
      <c r="L66" s="142" t="s">
        <v>223</v>
      </c>
      <c r="M66" s="140" t="s">
        <v>331</v>
      </c>
      <c r="N66" s="143">
        <v>3.423E-07</v>
      </c>
      <c r="O66" s="144">
        <v>0.7311</v>
      </c>
      <c r="P66" s="145">
        <v>2136000</v>
      </c>
      <c r="Q66" s="146">
        <v>3.350861817119486</v>
      </c>
      <c r="R66" s="150"/>
      <c r="S66" s="90"/>
      <c r="T66" s="147">
        <v>1.1468974863044372E-06</v>
      </c>
      <c r="U66" s="147">
        <v>2.0432642677366368E-07</v>
      </c>
      <c r="V66" s="242">
        <v>40940</v>
      </c>
      <c r="W66" s="148">
        <v>0.9295</v>
      </c>
      <c r="X66" s="149">
        <f t="shared" si="1"/>
      </c>
    </row>
    <row r="67" spans="1:24" ht="12.75">
      <c r="A67" s="257"/>
      <c r="B67" s="150" t="s">
        <v>77</v>
      </c>
      <c r="C67" s="150" t="s">
        <v>78</v>
      </c>
      <c r="D67" s="139" t="s">
        <v>189</v>
      </c>
      <c r="E67" s="140"/>
      <c r="F67" s="140" t="s">
        <v>327</v>
      </c>
      <c r="G67" s="140" t="s">
        <v>327</v>
      </c>
      <c r="H67" s="140" t="s">
        <v>280</v>
      </c>
      <c r="I67" s="140"/>
      <c r="J67" s="141">
        <f t="shared" si="0"/>
      </c>
      <c r="K67" s="141"/>
      <c r="L67" s="142" t="s">
        <v>263</v>
      </c>
      <c r="M67" s="140" t="s">
        <v>327</v>
      </c>
      <c r="N67" s="141">
        <v>2.3961000000000002E-08</v>
      </c>
      <c r="O67" s="151">
        <v>0.3</v>
      </c>
      <c r="P67" s="145">
        <v>12520345.561537497</v>
      </c>
      <c r="Q67" s="146">
        <v>18.765606572139177</v>
      </c>
      <c r="R67" s="150" t="s">
        <v>264</v>
      </c>
      <c r="S67" s="90"/>
      <c r="T67" s="147">
        <v>1.0960960446040887E-07</v>
      </c>
      <c r="U67" s="147">
        <v>5.840983825332003E-09</v>
      </c>
      <c r="V67" s="242">
        <v>39114</v>
      </c>
      <c r="W67" s="148"/>
      <c r="X67" s="149">
        <f t="shared" si="1"/>
      </c>
    </row>
    <row r="68" spans="1:24" ht="12.75">
      <c r="A68" s="257"/>
      <c r="B68" s="137" t="s">
        <v>534</v>
      </c>
      <c r="C68" s="138" t="s">
        <v>535</v>
      </c>
      <c r="D68" s="139" t="s">
        <v>189</v>
      </c>
      <c r="E68" s="140">
        <v>149</v>
      </c>
      <c r="F68" s="140" t="s">
        <v>536</v>
      </c>
      <c r="G68" s="140">
        <v>45853637</v>
      </c>
      <c r="H68" s="140" t="s">
        <v>280</v>
      </c>
      <c r="I68" s="140">
        <v>704</v>
      </c>
      <c r="J68" s="141">
        <f t="shared" si="0"/>
        <v>3.2494696113200357E-06</v>
      </c>
      <c r="K68" s="141">
        <v>3.2603738717607067E-06</v>
      </c>
      <c r="L68" s="142" t="s">
        <v>223</v>
      </c>
      <c r="M68" s="140" t="s">
        <v>331</v>
      </c>
      <c r="N68" s="143">
        <v>3.528E-06</v>
      </c>
      <c r="O68" s="144">
        <v>2.292</v>
      </c>
      <c r="P68" s="145">
        <v>649600</v>
      </c>
      <c r="Q68" s="146">
        <v>2.2732426303854876</v>
      </c>
      <c r="R68" s="150"/>
      <c r="S68" s="90"/>
      <c r="T68" s="147">
        <v>8.020937289091546E-06</v>
      </c>
      <c r="U68" s="147">
        <v>3.0305800671442506E-06</v>
      </c>
      <c r="V68" s="242">
        <v>40940</v>
      </c>
      <c r="W68" s="148">
        <v>0.033</v>
      </c>
      <c r="X68" s="149" t="str">
        <f t="shared" si="1"/>
        <v>Significant</v>
      </c>
    </row>
    <row r="69" spans="1:24" ht="12.75">
      <c r="A69" s="257"/>
      <c r="B69" s="137" t="s">
        <v>537</v>
      </c>
      <c r="C69" s="138" t="s">
        <v>538</v>
      </c>
      <c r="D69" s="139" t="s">
        <v>189</v>
      </c>
      <c r="E69" s="140">
        <v>150</v>
      </c>
      <c r="F69" s="140" t="s">
        <v>539</v>
      </c>
      <c r="G69" s="140">
        <v>114473</v>
      </c>
      <c r="H69" s="140" t="s">
        <v>281</v>
      </c>
      <c r="I69" s="140">
        <v>706</v>
      </c>
      <c r="J69" s="141">
        <f t="shared" si="0"/>
        <v>0.0013103526595791147</v>
      </c>
      <c r="K69" s="141">
        <v>0.001314709016894666</v>
      </c>
      <c r="L69" s="142" t="s">
        <v>7</v>
      </c>
      <c r="M69" s="140" t="s">
        <v>331</v>
      </c>
      <c r="N69" s="143">
        <v>0.001362</v>
      </c>
      <c r="O69" s="144">
        <v>3.282</v>
      </c>
      <c r="P69" s="145">
        <v>2406</v>
      </c>
      <c r="Q69" s="146">
        <v>2.0447870778267254</v>
      </c>
      <c r="R69" s="150"/>
      <c r="S69" s="90"/>
      <c r="T69" s="147">
        <v>0.0027854517102241516</v>
      </c>
      <c r="U69" s="147">
        <v>0.0012269942089915276</v>
      </c>
      <c r="V69" s="242">
        <v>40940</v>
      </c>
      <c r="W69" s="148">
        <v>0.006</v>
      </c>
      <c r="X69" s="149" t="str">
        <f t="shared" si="1"/>
        <v>High</v>
      </c>
    </row>
    <row r="70" spans="1:24" ht="25.5">
      <c r="A70" s="257"/>
      <c r="B70" s="137" t="s">
        <v>540</v>
      </c>
      <c r="C70" s="138" t="s">
        <v>541</v>
      </c>
      <c r="D70" s="139" t="s">
        <v>189</v>
      </c>
      <c r="E70" s="140">
        <v>110</v>
      </c>
      <c r="F70" s="140" t="s">
        <v>542</v>
      </c>
      <c r="G70" s="140">
        <v>14219837</v>
      </c>
      <c r="H70" s="140" t="s">
        <v>280</v>
      </c>
      <c r="I70" s="140">
        <v>1341</v>
      </c>
      <c r="J70" s="141">
        <f aca="true" t="shared" si="2" ref="J70:J135">IF($G70="","",$E70/$G70)</f>
        <v>7.735672356863163E-06</v>
      </c>
      <c r="K70" s="141">
        <v>7.770834503939812E-06</v>
      </c>
      <c r="L70" s="142" t="s">
        <v>223</v>
      </c>
      <c r="M70" s="140" t="s">
        <v>331</v>
      </c>
      <c r="N70" s="143">
        <v>1.041E-05</v>
      </c>
      <c r="O70" s="144">
        <v>0.781</v>
      </c>
      <c r="P70" s="145">
        <v>75010</v>
      </c>
      <c r="Q70" s="146">
        <v>3.2728146013448605</v>
      </c>
      <c r="R70" s="150"/>
      <c r="S70" s="90"/>
      <c r="T70" s="147">
        <v>3.406872080514978E-05</v>
      </c>
      <c r="U70" s="147">
        <v>6.4441373069179816E-06</v>
      </c>
      <c r="V70" s="242">
        <v>40940</v>
      </c>
      <c r="W70" s="148">
        <v>0.7459</v>
      </c>
      <c r="X70" s="149">
        <f aca="true" t="shared" si="3" ref="X70:X133">IF($W70="","",IF($W70&lt;0.001,"Extreme",IF($W70&lt;0.01,"High",IF($W70&lt;0.05,"Significant",""))))</f>
      </c>
    </row>
    <row r="71" spans="1:24" ht="25.5">
      <c r="A71" s="257"/>
      <c r="B71" s="150" t="s">
        <v>543</v>
      </c>
      <c r="C71" s="138" t="s">
        <v>544</v>
      </c>
      <c r="D71" s="139" t="s">
        <v>189</v>
      </c>
      <c r="E71" s="140">
        <v>38</v>
      </c>
      <c r="F71" s="140" t="s">
        <v>545</v>
      </c>
      <c r="G71" s="140">
        <v>326023</v>
      </c>
      <c r="H71" s="140" t="s">
        <v>280</v>
      </c>
      <c r="I71" s="140">
        <v>1341</v>
      </c>
      <c r="J71" s="141">
        <f t="shared" si="2"/>
        <v>0.00011655619388816126</v>
      </c>
      <c r="K71" s="141">
        <v>0.00011808982801826866</v>
      </c>
      <c r="L71" s="142" t="s">
        <v>223</v>
      </c>
      <c r="M71" s="140" t="s">
        <v>331</v>
      </c>
      <c r="N71" s="143">
        <v>0.000123</v>
      </c>
      <c r="O71" s="144">
        <v>1.82</v>
      </c>
      <c r="P71" s="145">
        <v>14790</v>
      </c>
      <c r="Q71" s="146">
        <v>2.444715447154471</v>
      </c>
      <c r="R71" s="150"/>
      <c r="S71" s="90"/>
      <c r="T71" s="147">
        <v>0.000300810354318043</v>
      </c>
      <c r="U71" s="147">
        <v>0.00010139883117056973</v>
      </c>
      <c r="V71" s="242">
        <v>40940</v>
      </c>
      <c r="W71" s="148">
        <v>0.111</v>
      </c>
      <c r="X71" s="149">
        <f t="shared" si="3"/>
      </c>
    </row>
    <row r="72" spans="1:24" ht="12.75">
      <c r="A72" s="257"/>
      <c r="B72" s="137" t="s">
        <v>546</v>
      </c>
      <c r="C72" s="138" t="s">
        <v>538</v>
      </c>
      <c r="D72" s="139" t="s">
        <v>189</v>
      </c>
      <c r="E72" s="140">
        <v>315</v>
      </c>
      <c r="F72" s="140" t="s">
        <v>547</v>
      </c>
      <c r="G72" s="140">
        <v>363935</v>
      </c>
      <c r="H72" s="140" t="s">
        <v>281</v>
      </c>
      <c r="I72" s="140">
        <v>1341</v>
      </c>
      <c r="J72" s="141">
        <f t="shared" si="2"/>
        <v>0.0008655391759517496</v>
      </c>
      <c r="K72" s="141">
        <v>0.0008669106656115361</v>
      </c>
      <c r="L72" s="142" t="s">
        <v>7</v>
      </c>
      <c r="M72" s="140" t="s">
        <v>331</v>
      </c>
      <c r="N72" s="143">
        <v>0.0009474</v>
      </c>
      <c r="O72" s="144">
        <v>1.948</v>
      </c>
      <c r="P72" s="145">
        <v>2054</v>
      </c>
      <c r="Q72" s="146">
        <v>2.390753641545282</v>
      </c>
      <c r="R72" s="150"/>
      <c r="S72" s="90"/>
      <c r="T72" s="147">
        <v>0.0022653117775917053</v>
      </c>
      <c r="U72" s="147">
        <v>0.0007914742454886436</v>
      </c>
      <c r="V72" s="242">
        <v>40940</v>
      </c>
      <c r="W72" s="148">
        <v>0.0575</v>
      </c>
      <c r="X72" s="149">
        <f t="shared" si="3"/>
      </c>
    </row>
    <row r="73" spans="1:24" ht="12.75">
      <c r="A73" s="257"/>
      <c r="B73" s="150" t="s">
        <v>85</v>
      </c>
      <c r="C73" s="138" t="s">
        <v>571</v>
      </c>
      <c r="D73" s="139" t="s">
        <v>189</v>
      </c>
      <c r="E73" s="140">
        <v>14</v>
      </c>
      <c r="F73" s="140" t="s">
        <v>572</v>
      </c>
      <c r="G73" s="140">
        <v>19599696</v>
      </c>
      <c r="H73" s="140" t="s">
        <v>280</v>
      </c>
      <c r="I73" s="140">
        <v>172</v>
      </c>
      <c r="J73" s="141">
        <f t="shared" si="2"/>
        <v>7.142967931747513E-07</v>
      </c>
      <c r="K73" s="141">
        <v>7.398073929309924E-07</v>
      </c>
      <c r="L73" s="142" t="s">
        <v>223</v>
      </c>
      <c r="M73" s="140" t="s">
        <v>321</v>
      </c>
      <c r="N73" s="143">
        <v>7.4E-07</v>
      </c>
      <c r="O73" s="144">
        <v>14.5</v>
      </c>
      <c r="P73" s="145">
        <v>19599696</v>
      </c>
      <c r="Q73" s="146">
        <v>1.4729729729729728</v>
      </c>
      <c r="R73" s="150"/>
      <c r="S73" s="90"/>
      <c r="T73" s="147">
        <v>1.0856537716301956E-06</v>
      </c>
      <c r="U73" s="147">
        <v>7.228716250547007E-07</v>
      </c>
      <c r="V73" s="242">
        <v>40940</v>
      </c>
      <c r="W73" s="148">
        <v>0.9933</v>
      </c>
      <c r="X73" s="149">
        <f t="shared" si="3"/>
      </c>
    </row>
    <row r="74" spans="1:24" ht="12.75">
      <c r="A74" s="257"/>
      <c r="B74" s="150" t="s">
        <v>86</v>
      </c>
      <c r="C74" s="150" t="s">
        <v>87</v>
      </c>
      <c r="D74" s="142" t="s">
        <v>189</v>
      </c>
      <c r="E74" s="140"/>
      <c r="F74" s="140" t="s">
        <v>327</v>
      </c>
      <c r="G74" s="140" t="s">
        <v>327</v>
      </c>
      <c r="H74" s="140" t="s">
        <v>280</v>
      </c>
      <c r="I74" s="140"/>
      <c r="J74" s="141">
        <f t="shared" si="2"/>
      </c>
      <c r="K74" s="141"/>
      <c r="L74" s="142" t="s">
        <v>263</v>
      </c>
      <c r="M74" s="140" t="s">
        <v>327</v>
      </c>
      <c r="N74" s="141">
        <v>5.180000000000001E-08</v>
      </c>
      <c r="O74" s="151">
        <v>0.3</v>
      </c>
      <c r="P74" s="145">
        <v>5791505.79150579</v>
      </c>
      <c r="Q74" s="146">
        <v>18.765606572139177</v>
      </c>
      <c r="R74" s="150" t="s">
        <v>264</v>
      </c>
      <c r="S74" s="90"/>
      <c r="T74" s="147">
        <v>2.3695912153287342E-07</v>
      </c>
      <c r="U74" s="147">
        <v>1.2627309467559693E-08</v>
      </c>
      <c r="V74" s="242">
        <v>39114</v>
      </c>
      <c r="W74" s="148"/>
      <c r="X74" s="149">
        <f t="shared" si="3"/>
      </c>
    </row>
    <row r="75" spans="1:24" ht="12.75">
      <c r="A75" s="257"/>
      <c r="B75" s="150" t="s">
        <v>573</v>
      </c>
      <c r="C75" s="138" t="s">
        <v>574</v>
      </c>
      <c r="D75" s="139" t="s">
        <v>189</v>
      </c>
      <c r="E75" s="140">
        <v>48</v>
      </c>
      <c r="F75" s="140" t="s">
        <v>575</v>
      </c>
      <c r="G75" s="140">
        <v>2216149</v>
      </c>
      <c r="H75" s="140" t="s">
        <v>280</v>
      </c>
      <c r="I75" s="140">
        <v>59</v>
      </c>
      <c r="J75" s="141">
        <f t="shared" si="2"/>
        <v>2.16591934928563E-05</v>
      </c>
      <c r="K75" s="141">
        <v>2.1884810091740222E-05</v>
      </c>
      <c r="L75" s="142" t="s">
        <v>223</v>
      </c>
      <c r="M75" s="140" t="s">
        <v>331</v>
      </c>
      <c r="N75" s="143">
        <v>2.302E-05</v>
      </c>
      <c r="O75" s="144">
        <v>1.152</v>
      </c>
      <c r="P75" s="145">
        <v>50060</v>
      </c>
      <c r="Q75" s="146">
        <v>2.8501303214596003</v>
      </c>
      <c r="R75" s="150"/>
      <c r="S75" s="90"/>
      <c r="T75" s="147">
        <v>6.560029924146095E-05</v>
      </c>
      <c r="U75" s="147">
        <v>1.6799877146664695E-05</v>
      </c>
      <c r="V75" s="242">
        <v>40940</v>
      </c>
      <c r="W75" s="148">
        <v>0.5991</v>
      </c>
      <c r="X75" s="149">
        <f t="shared" si="3"/>
      </c>
    </row>
    <row r="76" spans="1:24" ht="12.75">
      <c r="A76" s="257"/>
      <c r="B76" s="150" t="s">
        <v>576</v>
      </c>
      <c r="C76" s="138" t="s">
        <v>577</v>
      </c>
      <c r="D76" s="139" t="s">
        <v>189</v>
      </c>
      <c r="E76" s="140">
        <v>62</v>
      </c>
      <c r="F76" s="140" t="s">
        <v>578</v>
      </c>
      <c r="G76" s="140">
        <v>25438</v>
      </c>
      <c r="H76" s="140" t="s">
        <v>281</v>
      </c>
      <c r="I76" s="140">
        <v>62</v>
      </c>
      <c r="J76" s="141">
        <f t="shared" si="2"/>
        <v>0.002437298529758629</v>
      </c>
      <c r="K76" s="141">
        <v>0.0024568575808797516</v>
      </c>
      <c r="L76" s="142" t="s">
        <v>7</v>
      </c>
      <c r="M76" s="140" t="s">
        <v>331</v>
      </c>
      <c r="N76" s="143">
        <v>0.003149</v>
      </c>
      <c r="O76" s="144">
        <v>1.02</v>
      </c>
      <c r="P76" s="145">
        <v>322.9</v>
      </c>
      <c r="Q76" s="146">
        <v>2.9704668148618607</v>
      </c>
      <c r="R76" s="150"/>
      <c r="S76" s="90"/>
      <c r="T76" s="147">
        <v>0.009352892637252808</v>
      </c>
      <c r="U76" s="147">
        <v>0.0022041313350200653</v>
      </c>
      <c r="V76" s="242">
        <v>40940</v>
      </c>
      <c r="W76" s="148">
        <v>0.1585</v>
      </c>
      <c r="X76" s="149">
        <f t="shared" si="3"/>
      </c>
    </row>
    <row r="77" spans="1:24" ht="25.5">
      <c r="A77" s="257"/>
      <c r="B77" s="137" t="s">
        <v>579</v>
      </c>
      <c r="C77" s="138" t="s">
        <v>580</v>
      </c>
      <c r="D77" s="139" t="s">
        <v>189</v>
      </c>
      <c r="E77" s="140">
        <v>2</v>
      </c>
      <c r="F77" s="140" t="s">
        <v>581</v>
      </c>
      <c r="G77" s="140">
        <v>1175</v>
      </c>
      <c r="H77" s="140" t="s">
        <v>280</v>
      </c>
      <c r="I77" s="140">
        <v>74</v>
      </c>
      <c r="J77" s="141">
        <f t="shared" si="2"/>
        <v>0.001702127659574468</v>
      </c>
      <c r="K77" s="141">
        <v>0.002127659574468085</v>
      </c>
      <c r="L77" s="142" t="s">
        <v>223</v>
      </c>
      <c r="M77" s="140" t="s">
        <v>321</v>
      </c>
      <c r="N77" s="143">
        <v>0.00213</v>
      </c>
      <c r="O77" s="144">
        <v>2.5</v>
      </c>
      <c r="P77" s="145">
        <v>1174.91</v>
      </c>
      <c r="Q77" s="146">
        <v>2.211267605633803</v>
      </c>
      <c r="R77" s="150" t="s">
        <v>988</v>
      </c>
      <c r="S77" s="152">
        <v>38629</v>
      </c>
      <c r="T77" s="147">
        <v>0.004711210967062448</v>
      </c>
      <c r="U77" s="147">
        <v>0.0018518270429684898</v>
      </c>
      <c r="V77" s="242">
        <v>40940</v>
      </c>
      <c r="W77" s="148">
        <v>0.256</v>
      </c>
      <c r="X77" s="149">
        <f t="shared" si="3"/>
      </c>
    </row>
    <row r="78" spans="1:24" ht="25.5">
      <c r="A78" s="257"/>
      <c r="B78" s="137" t="s">
        <v>582</v>
      </c>
      <c r="C78" s="138" t="s">
        <v>583</v>
      </c>
      <c r="D78" s="139" t="s">
        <v>189</v>
      </c>
      <c r="E78" s="140">
        <v>2</v>
      </c>
      <c r="F78" s="140" t="s">
        <v>584</v>
      </c>
      <c r="G78" s="140">
        <v>3527</v>
      </c>
      <c r="H78" s="140" t="s">
        <v>280</v>
      </c>
      <c r="I78" s="140">
        <v>74</v>
      </c>
      <c r="J78" s="141">
        <f t="shared" si="2"/>
        <v>0.0005670541536716756</v>
      </c>
      <c r="K78" s="141">
        <v>0.0007088176920895946</v>
      </c>
      <c r="L78" s="142" t="s">
        <v>223</v>
      </c>
      <c r="M78" s="140" t="s">
        <v>321</v>
      </c>
      <c r="N78" s="143">
        <v>0.000709</v>
      </c>
      <c r="O78" s="144">
        <v>2.5</v>
      </c>
      <c r="P78" s="145">
        <v>3525.21</v>
      </c>
      <c r="Q78" s="146">
        <v>2.214386459802539</v>
      </c>
      <c r="R78" s="150"/>
      <c r="S78" s="90"/>
      <c r="T78" s="147">
        <v>0.0015701898262263357</v>
      </c>
      <c r="U78" s="147">
        <v>0.0006171916314358884</v>
      </c>
      <c r="V78" s="242">
        <v>40940</v>
      </c>
      <c r="W78" s="148">
        <v>0.2498</v>
      </c>
      <c r="X78" s="149">
        <f t="shared" si="3"/>
      </c>
    </row>
    <row r="79" spans="1:24" ht="12.75">
      <c r="A79" s="257"/>
      <c r="B79" s="137" t="s">
        <v>585</v>
      </c>
      <c r="C79" s="138" t="s">
        <v>577</v>
      </c>
      <c r="D79" s="139" t="s">
        <v>189</v>
      </c>
      <c r="E79" s="140">
        <v>62</v>
      </c>
      <c r="F79" s="140" t="s">
        <v>578</v>
      </c>
      <c r="G79" s="140">
        <v>25438</v>
      </c>
      <c r="H79" s="140" t="s">
        <v>281</v>
      </c>
      <c r="I79" s="140">
        <v>62</v>
      </c>
      <c r="J79" s="141">
        <f t="shared" si="2"/>
        <v>0.002437298529758629</v>
      </c>
      <c r="K79" s="141">
        <v>0.0024568575808797516</v>
      </c>
      <c r="L79" s="142" t="s">
        <v>7</v>
      </c>
      <c r="M79" s="140" t="s">
        <v>321</v>
      </c>
      <c r="N79" s="143">
        <v>0.00179</v>
      </c>
      <c r="O79" s="144">
        <v>14.5</v>
      </c>
      <c r="P79" s="145">
        <v>8065.93</v>
      </c>
      <c r="Q79" s="146">
        <v>1.4692737430167597</v>
      </c>
      <c r="R79" s="150"/>
      <c r="S79" s="90"/>
      <c r="T79" s="147">
        <v>0.0026323944330215454</v>
      </c>
      <c r="U79" s="147">
        <v>0.001753524411469698</v>
      </c>
      <c r="V79" s="242">
        <v>40940</v>
      </c>
      <c r="W79" s="148">
        <v>0.5041</v>
      </c>
      <c r="X79" s="149">
        <f t="shared" si="3"/>
      </c>
    </row>
    <row r="80" spans="1:24" ht="12.75">
      <c r="A80" s="257"/>
      <c r="B80" s="150" t="s">
        <v>205</v>
      </c>
      <c r="C80" s="150" t="s">
        <v>206</v>
      </c>
      <c r="D80" s="139" t="s">
        <v>189</v>
      </c>
      <c r="E80" s="140">
        <v>9</v>
      </c>
      <c r="F80" s="140">
        <v>74199</v>
      </c>
      <c r="G80" s="140">
        <v>74199</v>
      </c>
      <c r="H80" s="140" t="s">
        <v>280</v>
      </c>
      <c r="I80" s="140">
        <v>180</v>
      </c>
      <c r="J80" s="141">
        <f t="shared" si="2"/>
        <v>0.00012129543524845349</v>
      </c>
      <c r="K80" s="141">
        <v>0.00012803407054003422</v>
      </c>
      <c r="L80" s="142" t="s">
        <v>196</v>
      </c>
      <c r="M80" s="140" t="s">
        <v>327</v>
      </c>
      <c r="N80" s="141">
        <v>0.000135</v>
      </c>
      <c r="O80" s="151">
        <v>1.389</v>
      </c>
      <c r="P80" s="145">
        <v>10288.888888888889</v>
      </c>
      <c r="Q80" s="146">
        <v>3.458743422946935</v>
      </c>
      <c r="R80" s="150"/>
      <c r="S80" s="90"/>
      <c r="T80" s="147">
        <v>0.00036088359664787737</v>
      </c>
      <c r="U80" s="147">
        <v>0.00010433951077538895</v>
      </c>
      <c r="V80" s="242">
        <v>39114</v>
      </c>
      <c r="W80" s="148"/>
      <c r="X80" s="149">
        <f t="shared" si="3"/>
      </c>
    </row>
    <row r="81" spans="1:24" ht="12.75">
      <c r="A81" s="257"/>
      <c r="B81" s="150" t="s">
        <v>237</v>
      </c>
      <c r="C81" s="150" t="s">
        <v>238</v>
      </c>
      <c r="D81" s="139" t="s">
        <v>189</v>
      </c>
      <c r="E81" s="140">
        <v>4</v>
      </c>
      <c r="F81" s="140">
        <v>16776</v>
      </c>
      <c r="G81" s="140">
        <v>16776</v>
      </c>
      <c r="H81" s="140" t="s">
        <v>281</v>
      </c>
      <c r="I81" s="140">
        <v>180</v>
      </c>
      <c r="J81" s="141">
        <f t="shared" si="2"/>
        <v>0.0002384358607534573</v>
      </c>
      <c r="K81" s="141">
        <v>0.00026822435477141327</v>
      </c>
      <c r="L81" s="142" t="s">
        <v>224</v>
      </c>
      <c r="M81" s="140" t="s">
        <v>327</v>
      </c>
      <c r="N81" s="141">
        <v>0.00026822435477141327</v>
      </c>
      <c r="O81" s="151">
        <v>0.5</v>
      </c>
      <c r="P81" s="145">
        <v>1863.611111111111</v>
      </c>
      <c r="Q81" s="146">
        <v>8.440137943662831</v>
      </c>
      <c r="R81" s="150"/>
      <c r="S81" s="90"/>
      <c r="T81" s="147">
        <v>0.00103025883436203</v>
      </c>
      <c r="U81" s="147">
        <v>0.00012206658720970154</v>
      </c>
      <c r="V81" s="242">
        <v>39114</v>
      </c>
      <c r="W81" s="148"/>
      <c r="X81" s="149">
        <f t="shared" si="3"/>
      </c>
    </row>
    <row r="82" spans="1:24" ht="12.75">
      <c r="A82" s="257"/>
      <c r="B82" s="150" t="s">
        <v>94</v>
      </c>
      <c r="C82" s="138" t="s">
        <v>670</v>
      </c>
      <c r="D82" s="139" t="s">
        <v>189</v>
      </c>
      <c r="E82" s="140">
        <v>14</v>
      </c>
      <c r="F82" s="140" t="s">
        <v>671</v>
      </c>
      <c r="G82" s="140">
        <v>20036597</v>
      </c>
      <c r="H82" s="140" t="s">
        <v>280</v>
      </c>
      <c r="I82" s="140">
        <v>178</v>
      </c>
      <c r="J82" s="141">
        <f t="shared" si="2"/>
        <v>6.987214445646633E-07</v>
      </c>
      <c r="K82" s="141">
        <v>7.236757818705442E-07</v>
      </c>
      <c r="L82" s="142" t="s">
        <v>223</v>
      </c>
      <c r="M82" s="140" t="s">
        <v>321</v>
      </c>
      <c r="N82" s="143">
        <v>7.24E-07</v>
      </c>
      <c r="O82" s="144">
        <v>14.5</v>
      </c>
      <c r="P82" s="145">
        <v>20036597</v>
      </c>
      <c r="Q82" s="146">
        <v>1.4640883977900554</v>
      </c>
      <c r="R82" s="150"/>
      <c r="S82" s="90"/>
      <c r="T82" s="147">
        <v>1.0619809284583236E-06</v>
      </c>
      <c r="U82" s="147">
        <v>7.071093009505605E-07</v>
      </c>
      <c r="V82" s="242">
        <v>40940</v>
      </c>
      <c r="W82" s="148">
        <v>0.6163</v>
      </c>
      <c r="X82" s="149">
        <f t="shared" si="3"/>
      </c>
    </row>
    <row r="83" spans="1:24" ht="12.75">
      <c r="A83" s="257"/>
      <c r="B83" s="137" t="s">
        <v>95</v>
      </c>
      <c r="C83" s="150" t="s">
        <v>96</v>
      </c>
      <c r="D83" s="142" t="s">
        <v>189</v>
      </c>
      <c r="E83" s="140"/>
      <c r="F83" s="140" t="s">
        <v>327</v>
      </c>
      <c r="G83" s="140" t="s">
        <v>327</v>
      </c>
      <c r="H83" s="140" t="s">
        <v>280</v>
      </c>
      <c r="I83" s="140"/>
      <c r="J83" s="141">
        <f t="shared" si="2"/>
      </c>
      <c r="K83" s="141"/>
      <c r="L83" s="142" t="s">
        <v>263</v>
      </c>
      <c r="M83" s="140" t="s">
        <v>327</v>
      </c>
      <c r="N83" s="141">
        <v>5.068E-08</v>
      </c>
      <c r="O83" s="151">
        <v>0.3</v>
      </c>
      <c r="P83" s="145">
        <v>5919494.869771113</v>
      </c>
      <c r="Q83" s="146">
        <v>18.765606572139177</v>
      </c>
      <c r="R83" s="150" t="s">
        <v>264</v>
      </c>
      <c r="S83" s="90"/>
      <c r="T83" s="147">
        <v>2.3183568106729771E-07</v>
      </c>
      <c r="U83" s="147">
        <v>1.2354286560152994E-08</v>
      </c>
      <c r="V83" s="242">
        <v>39114</v>
      </c>
      <c r="W83" s="148"/>
      <c r="X83" s="149">
        <f t="shared" si="3"/>
      </c>
    </row>
    <row r="84" spans="1:24" ht="12.75">
      <c r="A84" s="257"/>
      <c r="B84" s="137" t="s">
        <v>672</v>
      </c>
      <c r="C84" s="138" t="s">
        <v>673</v>
      </c>
      <c r="D84" s="139" t="s">
        <v>189</v>
      </c>
      <c r="E84" s="140">
        <v>39</v>
      </c>
      <c r="F84" s="140" t="s">
        <v>674</v>
      </c>
      <c r="G84" s="140">
        <v>4276404</v>
      </c>
      <c r="H84" s="140" t="s">
        <v>280</v>
      </c>
      <c r="I84" s="140">
        <v>42</v>
      </c>
      <c r="J84" s="141">
        <f t="shared" si="2"/>
        <v>9.11981187932665E-06</v>
      </c>
      <c r="K84" s="141">
        <v>9.236732544446222E-06</v>
      </c>
      <c r="L84" s="142" t="s">
        <v>223</v>
      </c>
      <c r="M84" s="140" t="s">
        <v>331</v>
      </c>
      <c r="N84" s="143">
        <v>9.338E-06</v>
      </c>
      <c r="O84" s="144">
        <v>1.792</v>
      </c>
      <c r="P84" s="145">
        <v>191900</v>
      </c>
      <c r="Q84" s="146">
        <v>2.4566288284429216</v>
      </c>
      <c r="R84" s="150"/>
      <c r="S84" s="90"/>
      <c r="T84" s="147">
        <v>2.2941847581655194E-05</v>
      </c>
      <c r="U84" s="147">
        <v>7.670269589781186E-06</v>
      </c>
      <c r="V84" s="242">
        <v>40940</v>
      </c>
      <c r="W84" s="148">
        <v>0.4143</v>
      </c>
      <c r="X84" s="149">
        <f t="shared" si="3"/>
      </c>
    </row>
    <row r="85" spans="1:24" ht="12.75">
      <c r="A85" s="257"/>
      <c r="B85" s="137" t="s">
        <v>675</v>
      </c>
      <c r="C85" s="138" t="s">
        <v>676</v>
      </c>
      <c r="D85" s="139" t="s">
        <v>189</v>
      </c>
      <c r="E85" s="140">
        <v>8</v>
      </c>
      <c r="F85" s="140" t="s">
        <v>677</v>
      </c>
      <c r="G85" s="140">
        <v>957</v>
      </c>
      <c r="H85" s="140" t="s">
        <v>281</v>
      </c>
      <c r="I85" s="140">
        <v>42</v>
      </c>
      <c r="J85" s="141">
        <f t="shared" si="2"/>
        <v>0.008359456635318705</v>
      </c>
      <c r="K85" s="141">
        <v>0.008872651356993737</v>
      </c>
      <c r="L85" s="142" t="s">
        <v>7</v>
      </c>
      <c r="M85" s="140" t="s">
        <v>331</v>
      </c>
      <c r="N85" s="143">
        <v>0.008932</v>
      </c>
      <c r="O85" s="144">
        <v>0.8767</v>
      </c>
      <c r="P85" s="145">
        <v>97.28</v>
      </c>
      <c r="Q85" s="146">
        <v>3.124720107478728</v>
      </c>
      <c r="R85" s="150"/>
      <c r="S85" s="90"/>
      <c r="T85" s="147">
        <v>0.027912020683288574</v>
      </c>
      <c r="U85" s="147">
        <v>0.00589105486869812</v>
      </c>
      <c r="V85" s="242">
        <v>40940</v>
      </c>
      <c r="W85" s="148">
        <v>0.0731</v>
      </c>
      <c r="X85" s="149">
        <f t="shared" si="3"/>
      </c>
    </row>
    <row r="86" spans="1:24" ht="25.5">
      <c r="A86" s="257"/>
      <c r="B86" s="137" t="s">
        <v>678</v>
      </c>
      <c r="C86" s="138" t="s">
        <v>679</v>
      </c>
      <c r="D86" s="139" t="s">
        <v>189</v>
      </c>
      <c r="E86" s="140">
        <v>12</v>
      </c>
      <c r="F86" s="140" t="s">
        <v>680</v>
      </c>
      <c r="G86" s="140">
        <v>8028</v>
      </c>
      <c r="H86" s="140" t="s">
        <v>280</v>
      </c>
      <c r="I86" s="140">
        <v>133</v>
      </c>
      <c r="J86" s="141">
        <f t="shared" si="2"/>
        <v>0.0014947683109118087</v>
      </c>
      <c r="K86" s="141">
        <v>0.0015570503238664674</v>
      </c>
      <c r="L86" s="142" t="s">
        <v>223</v>
      </c>
      <c r="M86" s="140" t="s">
        <v>321</v>
      </c>
      <c r="N86" s="143">
        <v>0.00156</v>
      </c>
      <c r="O86" s="144">
        <v>12.5</v>
      </c>
      <c r="P86" s="145">
        <v>8027.74</v>
      </c>
      <c r="Q86" s="146">
        <v>1.5064102564102564</v>
      </c>
      <c r="R86" s="150"/>
      <c r="S86" s="152">
        <v>38629</v>
      </c>
      <c r="T86" s="147">
        <v>0.0023451484556766423</v>
      </c>
      <c r="U86" s="147">
        <v>0.0015157807446007682</v>
      </c>
      <c r="V86" s="242">
        <v>40940</v>
      </c>
      <c r="W86" s="148">
        <v>0.0316</v>
      </c>
      <c r="X86" s="149" t="str">
        <f t="shared" si="3"/>
        <v>Significant</v>
      </c>
    </row>
    <row r="87" spans="1:24" ht="25.5">
      <c r="A87" s="257"/>
      <c r="B87" s="137" t="s">
        <v>681</v>
      </c>
      <c r="C87" s="138" t="s">
        <v>682</v>
      </c>
      <c r="D87" s="139" t="s">
        <v>189</v>
      </c>
      <c r="E87" s="140">
        <v>54</v>
      </c>
      <c r="F87" s="140" t="s">
        <v>683</v>
      </c>
      <c r="G87" s="140">
        <v>13062</v>
      </c>
      <c r="H87" s="140" t="s">
        <v>280</v>
      </c>
      <c r="I87" s="140">
        <v>133</v>
      </c>
      <c r="J87" s="141">
        <f t="shared" si="2"/>
        <v>0.004134129536058797</v>
      </c>
      <c r="K87" s="141">
        <v>0.004172408513244526</v>
      </c>
      <c r="L87" s="142" t="s">
        <v>223</v>
      </c>
      <c r="M87" s="140" t="s">
        <v>331</v>
      </c>
      <c r="N87" s="143">
        <v>0.004426</v>
      </c>
      <c r="O87" s="144">
        <v>0.9618</v>
      </c>
      <c r="P87" s="145">
        <v>216.4</v>
      </c>
      <c r="Q87" s="146">
        <v>3.0298237686398553</v>
      </c>
      <c r="R87" s="150"/>
      <c r="S87" s="90"/>
      <c r="T87" s="147">
        <v>0.013499597025137568</v>
      </c>
      <c r="U87" s="147">
        <v>0.003032450688180876</v>
      </c>
      <c r="V87" s="242">
        <v>40940</v>
      </c>
      <c r="W87" s="148">
        <v>0.8117</v>
      </c>
      <c r="X87" s="149">
        <f t="shared" si="3"/>
      </c>
    </row>
    <row r="88" spans="1:24" ht="12.75">
      <c r="A88" s="258"/>
      <c r="B88" s="137" t="s">
        <v>684</v>
      </c>
      <c r="C88" s="138" t="s">
        <v>676</v>
      </c>
      <c r="D88" s="139" t="s">
        <v>189</v>
      </c>
      <c r="E88" s="140">
        <v>117</v>
      </c>
      <c r="F88" s="140" t="s">
        <v>685</v>
      </c>
      <c r="G88" s="140">
        <v>19760</v>
      </c>
      <c r="H88" s="140" t="s">
        <v>281</v>
      </c>
      <c r="I88" s="140">
        <v>133</v>
      </c>
      <c r="J88" s="141">
        <f t="shared" si="2"/>
        <v>0.0059210526315789476</v>
      </c>
      <c r="K88" s="141">
        <v>0.00594605536157077</v>
      </c>
      <c r="L88" s="142" t="s">
        <v>7</v>
      </c>
      <c r="M88" s="140" t="s">
        <v>331</v>
      </c>
      <c r="N88" s="143">
        <v>0.006493</v>
      </c>
      <c r="O88" s="144">
        <v>0.9421</v>
      </c>
      <c r="P88" s="145">
        <v>144.1</v>
      </c>
      <c r="Q88" s="146">
        <v>3.0494378561527804</v>
      </c>
      <c r="R88" s="150"/>
      <c r="S88" s="90"/>
      <c r="T88" s="147">
        <v>0.019809246063232422</v>
      </c>
      <c r="U88" s="147">
        <v>0.004413224756717682</v>
      </c>
      <c r="V88" s="242">
        <v>40940</v>
      </c>
      <c r="W88" s="148">
        <v>0.264</v>
      </c>
      <c r="X88" s="149">
        <f t="shared" si="3"/>
      </c>
    </row>
    <row r="89" spans="1:24" ht="12.75">
      <c r="A89" s="259" t="s">
        <v>818</v>
      </c>
      <c r="B89" s="153" t="s">
        <v>407</v>
      </c>
      <c r="C89" s="154" t="s">
        <v>408</v>
      </c>
      <c r="D89" s="155" t="s">
        <v>189</v>
      </c>
      <c r="E89" s="156">
        <v>2</v>
      </c>
      <c r="F89" s="156" t="s">
        <v>409</v>
      </c>
      <c r="G89" s="156">
        <v>156296</v>
      </c>
      <c r="H89" s="156" t="s">
        <v>281</v>
      </c>
      <c r="I89" s="156">
        <v>3</v>
      </c>
      <c r="J89" s="157">
        <f t="shared" si="2"/>
        <v>1.2796232789066898E-05</v>
      </c>
      <c r="K89" s="157">
        <v>1.5995188647254907E-05</v>
      </c>
      <c r="L89" s="158" t="s">
        <v>7</v>
      </c>
      <c r="M89" s="156" t="s">
        <v>321</v>
      </c>
      <c r="N89" s="159">
        <v>1.6E-05</v>
      </c>
      <c r="O89" s="160">
        <v>2.5</v>
      </c>
      <c r="P89" s="161">
        <v>156294.897</v>
      </c>
      <c r="Q89" s="162">
        <v>2.2125</v>
      </c>
      <c r="R89" s="153"/>
      <c r="S89" s="100"/>
      <c r="T89" s="163">
        <v>3.54154165206772E-05</v>
      </c>
      <c r="U89" s="163">
        <v>1.3920672733506511E-05</v>
      </c>
      <c r="V89" s="243">
        <v>40940</v>
      </c>
      <c r="W89" s="164"/>
      <c r="X89" s="165">
        <f t="shared" si="3"/>
      </c>
    </row>
    <row r="90" spans="1:24" ht="25.5">
      <c r="A90" s="260"/>
      <c r="B90" s="153" t="s">
        <v>835</v>
      </c>
      <c r="C90" s="154" t="s">
        <v>410</v>
      </c>
      <c r="D90" s="155" t="s">
        <v>189</v>
      </c>
      <c r="E90" s="156">
        <v>3</v>
      </c>
      <c r="F90" s="156" t="s">
        <v>411</v>
      </c>
      <c r="G90" s="156">
        <v>473</v>
      </c>
      <c r="H90" s="156" t="s">
        <v>280</v>
      </c>
      <c r="I90" s="156">
        <v>3</v>
      </c>
      <c r="J90" s="157">
        <f t="shared" si="2"/>
        <v>0.006342494714587738</v>
      </c>
      <c r="K90" s="157">
        <v>0.007399577167019027</v>
      </c>
      <c r="L90" s="158" t="s">
        <v>223</v>
      </c>
      <c r="M90" s="156" t="s">
        <v>321</v>
      </c>
      <c r="N90" s="159">
        <v>0.0074</v>
      </c>
      <c r="O90" s="160">
        <v>3.5</v>
      </c>
      <c r="P90" s="161">
        <v>473.2</v>
      </c>
      <c r="Q90" s="162">
        <v>2.0135135135135136</v>
      </c>
      <c r="R90" s="153" t="s">
        <v>234</v>
      </c>
      <c r="S90" s="100"/>
      <c r="T90" s="163">
        <v>0.014863842384833043</v>
      </c>
      <c r="U90" s="163">
        <v>0.00670521066418177</v>
      </c>
      <c r="V90" s="243">
        <v>40940</v>
      </c>
      <c r="W90" s="164">
        <v>0.1643</v>
      </c>
      <c r="X90" s="165">
        <f t="shared" si="3"/>
      </c>
    </row>
    <row r="91" spans="1:24" ht="12.75">
      <c r="A91" s="260"/>
      <c r="B91" s="153" t="s">
        <v>412</v>
      </c>
      <c r="C91" s="154" t="s">
        <v>413</v>
      </c>
      <c r="D91" s="155" t="s">
        <v>189</v>
      </c>
      <c r="E91" s="156">
        <v>10</v>
      </c>
      <c r="F91" s="156" t="s">
        <v>414</v>
      </c>
      <c r="G91" s="156">
        <v>672</v>
      </c>
      <c r="H91" s="156" t="s">
        <v>281</v>
      </c>
      <c r="I91" s="156">
        <v>3</v>
      </c>
      <c r="J91" s="157">
        <f t="shared" si="2"/>
        <v>0.01488095238095238</v>
      </c>
      <c r="K91" s="157">
        <v>0.015601783060921248</v>
      </c>
      <c r="L91" s="158" t="s">
        <v>7</v>
      </c>
      <c r="M91" s="156" t="s">
        <v>321</v>
      </c>
      <c r="N91" s="159">
        <v>0.0156</v>
      </c>
      <c r="O91" s="160">
        <v>10.5</v>
      </c>
      <c r="P91" s="161">
        <v>662.86</v>
      </c>
      <c r="Q91" s="162">
        <v>1.5512820512820513</v>
      </c>
      <c r="R91" s="153"/>
      <c r="S91" s="100"/>
      <c r="T91" s="163">
        <v>0.02417197823524475</v>
      </c>
      <c r="U91" s="163">
        <v>0.015116244554519653</v>
      </c>
      <c r="V91" s="243">
        <v>40940</v>
      </c>
      <c r="W91" s="164">
        <v>0.042</v>
      </c>
      <c r="X91" s="165" t="str">
        <f t="shared" si="3"/>
        <v>Significant</v>
      </c>
    </row>
    <row r="92" spans="1:24" ht="12.75">
      <c r="A92" s="260"/>
      <c r="B92" s="153" t="s">
        <v>421</v>
      </c>
      <c r="C92" s="154" t="s">
        <v>422</v>
      </c>
      <c r="D92" s="155" t="s">
        <v>189</v>
      </c>
      <c r="E92" s="156">
        <v>182</v>
      </c>
      <c r="F92" s="156" t="s">
        <v>423</v>
      </c>
      <c r="G92" s="156">
        <v>49383</v>
      </c>
      <c r="H92" s="156" t="s">
        <v>281</v>
      </c>
      <c r="I92" s="156">
        <v>224</v>
      </c>
      <c r="J92" s="157">
        <f t="shared" si="2"/>
        <v>0.0036854788084968513</v>
      </c>
      <c r="K92" s="157">
        <v>0.0036955289162481776</v>
      </c>
      <c r="L92" s="158" t="s">
        <v>7</v>
      </c>
      <c r="M92" s="156" t="s">
        <v>331</v>
      </c>
      <c r="N92" s="159">
        <v>0.003779</v>
      </c>
      <c r="O92" s="160">
        <v>2.774</v>
      </c>
      <c r="P92" s="161">
        <v>731.1</v>
      </c>
      <c r="Q92" s="162">
        <v>2.143688806562583</v>
      </c>
      <c r="R92" s="153"/>
      <c r="S92" s="100"/>
      <c r="T92" s="163">
        <v>0.008102715015411377</v>
      </c>
      <c r="U92" s="163">
        <v>0.0033397376537323</v>
      </c>
      <c r="V92" s="243">
        <v>40940</v>
      </c>
      <c r="W92" s="164">
        <v>0.1375</v>
      </c>
      <c r="X92" s="165">
        <f t="shared" si="3"/>
      </c>
    </row>
    <row r="93" spans="1:24" ht="12.75">
      <c r="A93" s="260"/>
      <c r="B93" s="153" t="s">
        <v>836</v>
      </c>
      <c r="C93" s="154" t="s">
        <v>424</v>
      </c>
      <c r="D93" s="155" t="s">
        <v>189</v>
      </c>
      <c r="E93" s="156">
        <v>113</v>
      </c>
      <c r="F93" s="156" t="s">
        <v>425</v>
      </c>
      <c r="G93" s="156">
        <v>106820</v>
      </c>
      <c r="H93" s="156" t="s">
        <v>280</v>
      </c>
      <c r="I93" s="156">
        <v>224</v>
      </c>
      <c r="J93" s="157">
        <f t="shared" si="2"/>
        <v>0.0010578543343943082</v>
      </c>
      <c r="K93" s="157">
        <v>0.0010625351057854334</v>
      </c>
      <c r="L93" s="158" t="s">
        <v>223</v>
      </c>
      <c r="M93" s="156" t="s">
        <v>331</v>
      </c>
      <c r="N93" s="159">
        <v>0.001096</v>
      </c>
      <c r="O93" s="160">
        <v>4.487</v>
      </c>
      <c r="P93" s="161">
        <v>4093</v>
      </c>
      <c r="Q93" s="162">
        <v>1.8813868613138687</v>
      </c>
      <c r="R93" s="153"/>
      <c r="S93" s="100"/>
      <c r="T93" s="163">
        <v>0.002059370279312134</v>
      </c>
      <c r="U93" s="163">
        <v>0.0010150382295250893</v>
      </c>
      <c r="V93" s="243">
        <v>40940</v>
      </c>
      <c r="W93" s="164">
        <v>0.0067</v>
      </c>
      <c r="X93" s="165" t="str">
        <f t="shared" si="3"/>
        <v>High</v>
      </c>
    </row>
    <row r="94" spans="1:24" ht="12.75">
      <c r="A94" s="260"/>
      <c r="B94" s="153" t="s">
        <v>426</v>
      </c>
      <c r="C94" s="154" t="s">
        <v>427</v>
      </c>
      <c r="D94" s="155" t="s">
        <v>189</v>
      </c>
      <c r="E94" s="156">
        <v>161</v>
      </c>
      <c r="F94" s="156" t="s">
        <v>428</v>
      </c>
      <c r="G94" s="156">
        <v>56695</v>
      </c>
      <c r="H94" s="156" t="s">
        <v>279</v>
      </c>
      <c r="I94" s="156">
        <v>224</v>
      </c>
      <c r="J94" s="157">
        <f t="shared" si="2"/>
        <v>0.002839756592292089</v>
      </c>
      <c r="K94" s="157">
        <v>0.002848575712143928</v>
      </c>
      <c r="L94" s="158" t="s">
        <v>7</v>
      </c>
      <c r="M94" s="156" t="s">
        <v>331</v>
      </c>
      <c r="N94" s="159">
        <v>0.002891</v>
      </c>
      <c r="O94" s="160">
        <v>8.111</v>
      </c>
      <c r="P94" s="161">
        <v>2798</v>
      </c>
      <c r="Q94" s="162">
        <v>1.6374956762365964</v>
      </c>
      <c r="R94" s="153"/>
      <c r="S94" s="100"/>
      <c r="T94" s="163">
        <v>0.0047332048416137695</v>
      </c>
      <c r="U94" s="163">
        <v>0.002773253247141838</v>
      </c>
      <c r="V94" s="243">
        <v>40940</v>
      </c>
      <c r="W94" s="164">
        <v>0.9042</v>
      </c>
      <c r="X94" s="165">
        <f t="shared" si="3"/>
      </c>
    </row>
    <row r="95" spans="1:24" ht="12.75">
      <c r="A95" s="260"/>
      <c r="B95" s="153" t="s">
        <v>828</v>
      </c>
      <c r="C95" s="154" t="s">
        <v>831</v>
      </c>
      <c r="D95" s="155" t="s">
        <v>189</v>
      </c>
      <c r="E95" s="156">
        <v>4</v>
      </c>
      <c r="F95" s="166">
        <v>4</v>
      </c>
      <c r="G95" s="156">
        <v>443.74</v>
      </c>
      <c r="H95" s="156" t="s">
        <v>281</v>
      </c>
      <c r="I95" s="156">
        <v>4</v>
      </c>
      <c r="J95" s="157"/>
      <c r="K95" s="157"/>
      <c r="L95" s="158" t="s">
        <v>7</v>
      </c>
      <c r="M95" s="156"/>
      <c r="N95" s="159">
        <v>0.0101</v>
      </c>
      <c r="O95" s="160">
        <v>4.5</v>
      </c>
      <c r="P95" s="161">
        <v>440.24</v>
      </c>
      <c r="Q95" s="162">
        <f>T95/U95</f>
        <v>2.0279655672238848</v>
      </c>
      <c r="R95" s="153"/>
      <c r="S95" s="100"/>
      <c r="T95" s="163">
        <f>GAMMAINV(0.95,O95,1/P95)</f>
        <v>0.019215629674843332</v>
      </c>
      <c r="U95" s="163">
        <f>GAMMAINV(0.5,O95,1/P95)</f>
        <v>0.009475323440105505</v>
      </c>
      <c r="V95" s="243"/>
      <c r="W95" s="164">
        <v>0.228</v>
      </c>
      <c r="X95" s="165">
        <f t="shared" si="3"/>
      </c>
    </row>
    <row r="96" spans="1:24" ht="12.75">
      <c r="A96" s="260"/>
      <c r="B96" s="153" t="s">
        <v>829</v>
      </c>
      <c r="C96" s="154" t="s">
        <v>832</v>
      </c>
      <c r="D96" s="155" t="s">
        <v>189</v>
      </c>
      <c r="E96" s="156">
        <v>1</v>
      </c>
      <c r="F96" s="166">
        <v>1</v>
      </c>
      <c r="G96" s="156">
        <v>1155.3</v>
      </c>
      <c r="H96" s="156" t="s">
        <v>280</v>
      </c>
      <c r="I96" s="156">
        <v>4</v>
      </c>
      <c r="J96" s="157"/>
      <c r="K96" s="157"/>
      <c r="L96" s="158" t="s">
        <v>223</v>
      </c>
      <c r="M96" s="156"/>
      <c r="N96" s="159">
        <v>0.0013</v>
      </c>
      <c r="O96" s="160">
        <v>1.5</v>
      </c>
      <c r="P96" s="161">
        <v>1155.3</v>
      </c>
      <c r="Q96" s="162">
        <f>T96/U96</f>
        <v>3.302964495071346</v>
      </c>
      <c r="R96" s="153"/>
      <c r="S96" s="100"/>
      <c r="T96" s="163">
        <f>GAMMAINV(0.95,O96,1/P96)</f>
        <v>0.0033821205591404247</v>
      </c>
      <c r="U96" s="163">
        <f>GAMMAINV(0.5,O96,1/P96)</f>
        <v>0.001023965157417585</v>
      </c>
      <c r="V96" s="243"/>
      <c r="W96" s="164">
        <v>0.2217</v>
      </c>
      <c r="X96" s="165">
        <f t="shared" si="3"/>
      </c>
    </row>
    <row r="97" spans="1:24" ht="12.75">
      <c r="A97" s="260"/>
      <c r="B97" s="153" t="s">
        <v>830</v>
      </c>
      <c r="C97" s="154" t="s">
        <v>833</v>
      </c>
      <c r="D97" s="155" t="s">
        <v>189</v>
      </c>
      <c r="E97" s="156">
        <v>14</v>
      </c>
      <c r="F97" s="166">
        <v>14</v>
      </c>
      <c r="G97" s="156">
        <v>372.13</v>
      </c>
      <c r="H97" s="156" t="s">
        <v>281</v>
      </c>
      <c r="I97" s="156">
        <v>4</v>
      </c>
      <c r="J97" s="157"/>
      <c r="K97" s="157"/>
      <c r="L97" s="158" t="s">
        <v>7</v>
      </c>
      <c r="M97" s="156"/>
      <c r="N97" s="159">
        <v>0.04319</v>
      </c>
      <c r="O97" s="160">
        <v>1.094</v>
      </c>
      <c r="P97" s="161">
        <v>24.23</v>
      </c>
      <c r="Q97" s="162">
        <f>T97/U97</f>
        <v>4.047972418045919</v>
      </c>
      <c r="R97" s="153"/>
      <c r="S97" s="100"/>
      <c r="T97" s="163">
        <f>GAMMAINV(0.95,O97,1/P97)</f>
        <v>0.13105056409001153</v>
      </c>
      <c r="U97" s="163">
        <f>GAMMAINV(0.5,O97,1/P97)</f>
        <v>0.03237437179803554</v>
      </c>
      <c r="V97" s="243"/>
      <c r="W97" s="164">
        <v>0.7745</v>
      </c>
      <c r="X97" s="165">
        <f t="shared" si="3"/>
      </c>
    </row>
    <row r="98" spans="1:24" ht="12.75">
      <c r="A98" s="260"/>
      <c r="B98" s="153" t="s">
        <v>499</v>
      </c>
      <c r="C98" s="154" t="s">
        <v>500</v>
      </c>
      <c r="D98" s="155" t="s">
        <v>189</v>
      </c>
      <c r="E98" s="156">
        <v>6</v>
      </c>
      <c r="F98" s="156" t="s">
        <v>501</v>
      </c>
      <c r="G98" s="156">
        <v>3087</v>
      </c>
      <c r="H98" s="156" t="s">
        <v>281</v>
      </c>
      <c r="I98" s="156">
        <v>2</v>
      </c>
      <c r="J98" s="157">
        <f t="shared" si="2"/>
        <v>0.001943634596695821</v>
      </c>
      <c r="K98" s="157">
        <v>0.0021049222797927462</v>
      </c>
      <c r="L98" s="158" t="s">
        <v>7</v>
      </c>
      <c r="M98" s="156" t="s">
        <v>321</v>
      </c>
      <c r="N98" s="159">
        <v>0.0021</v>
      </c>
      <c r="O98" s="160">
        <v>6.5</v>
      </c>
      <c r="P98" s="161">
        <v>3081.47</v>
      </c>
      <c r="Q98" s="162">
        <v>1.723809523809524</v>
      </c>
      <c r="R98" s="153"/>
      <c r="S98" s="100"/>
      <c r="T98" s="163">
        <v>0.0036284683116476384</v>
      </c>
      <c r="U98" s="163">
        <v>0.0020022515447739803</v>
      </c>
      <c r="V98" s="243">
        <v>40940</v>
      </c>
      <c r="W98" s="164">
        <v>0.6468</v>
      </c>
      <c r="X98" s="165">
        <f t="shared" si="3"/>
      </c>
    </row>
    <row r="99" spans="1:24" ht="12.75">
      <c r="A99" s="260"/>
      <c r="B99" s="153" t="s">
        <v>502</v>
      </c>
      <c r="C99" s="154" t="s">
        <v>503</v>
      </c>
      <c r="D99" s="155" t="s">
        <v>189</v>
      </c>
      <c r="E99" s="156">
        <v>1</v>
      </c>
      <c r="F99" s="156" t="s">
        <v>504</v>
      </c>
      <c r="G99" s="156">
        <v>7449</v>
      </c>
      <c r="H99" s="156" t="s">
        <v>280</v>
      </c>
      <c r="I99" s="156">
        <v>2</v>
      </c>
      <c r="J99" s="157">
        <f t="shared" si="2"/>
        <v>0.00013424620754463686</v>
      </c>
      <c r="K99" s="157">
        <v>0.0002013693113169553</v>
      </c>
      <c r="L99" s="158" t="s">
        <v>223</v>
      </c>
      <c r="M99" s="156" t="s">
        <v>321</v>
      </c>
      <c r="N99" s="159">
        <v>0.000201</v>
      </c>
      <c r="O99" s="160">
        <v>1.5</v>
      </c>
      <c r="P99" s="161">
        <v>7448.95</v>
      </c>
      <c r="Q99" s="162">
        <v>2.6119402985074625</v>
      </c>
      <c r="R99" s="153"/>
      <c r="S99" s="100"/>
      <c r="T99" s="163">
        <v>0.0005245523036098956</v>
      </c>
      <c r="U99" s="163">
        <v>0.0001588125771235591</v>
      </c>
      <c r="V99" s="243">
        <v>40940</v>
      </c>
      <c r="W99" s="164">
        <v>0.7065</v>
      </c>
      <c r="X99" s="165">
        <f t="shared" si="3"/>
      </c>
    </row>
    <row r="100" spans="1:24" ht="12.75">
      <c r="A100" s="261"/>
      <c r="B100" s="153" t="s">
        <v>505</v>
      </c>
      <c r="C100" s="154" t="s">
        <v>506</v>
      </c>
      <c r="D100" s="155" t="s">
        <v>189</v>
      </c>
      <c r="E100" s="156">
        <v>7</v>
      </c>
      <c r="F100" s="156" t="s">
        <v>507</v>
      </c>
      <c r="G100" s="156">
        <v>5141</v>
      </c>
      <c r="H100" s="156" t="s">
        <v>281</v>
      </c>
      <c r="I100" s="156">
        <v>2</v>
      </c>
      <c r="J100" s="157">
        <f t="shared" si="2"/>
        <v>0.0013616028010114763</v>
      </c>
      <c r="K100" s="157">
        <v>0.0014585764294049008</v>
      </c>
      <c r="L100" s="158" t="s">
        <v>7</v>
      </c>
      <c r="M100" s="156" t="s">
        <v>321</v>
      </c>
      <c r="N100" s="159">
        <v>0.00146</v>
      </c>
      <c r="O100" s="160">
        <v>7.5</v>
      </c>
      <c r="P100" s="161">
        <v>5134.96</v>
      </c>
      <c r="Q100" s="162">
        <v>1.6643835616438356</v>
      </c>
      <c r="R100" s="153"/>
      <c r="S100" s="100"/>
      <c r="T100" s="163">
        <v>0.002429388463497162</v>
      </c>
      <c r="U100" s="163">
        <v>0.001394343562424183</v>
      </c>
      <c r="V100" s="243">
        <v>40940</v>
      </c>
      <c r="W100" s="164">
        <v>0.0217</v>
      </c>
      <c r="X100" s="165" t="str">
        <f t="shared" si="3"/>
        <v>Significant</v>
      </c>
    </row>
    <row r="101" spans="1:24" ht="12.75">
      <c r="A101" s="268" t="s">
        <v>819</v>
      </c>
      <c r="B101" s="169" t="s">
        <v>590</v>
      </c>
      <c r="C101" s="170" t="s">
        <v>591</v>
      </c>
      <c r="D101" s="171" t="s">
        <v>189</v>
      </c>
      <c r="E101" s="172">
        <v>5</v>
      </c>
      <c r="F101" s="172" t="s">
        <v>592</v>
      </c>
      <c r="G101" s="172">
        <v>46264512</v>
      </c>
      <c r="H101" s="172" t="s">
        <v>280</v>
      </c>
      <c r="I101" s="172">
        <v>406</v>
      </c>
      <c r="J101" s="173">
        <f t="shared" si="2"/>
        <v>1.0807419734590522E-07</v>
      </c>
      <c r="K101" s="173">
        <v>1.1888161708049574E-07</v>
      </c>
      <c r="L101" s="174" t="s">
        <v>223</v>
      </c>
      <c r="M101" s="172" t="s">
        <v>321</v>
      </c>
      <c r="N101" s="175">
        <v>1.19E-07</v>
      </c>
      <c r="O101" s="176">
        <v>5.5</v>
      </c>
      <c r="P101" s="177">
        <v>46264512</v>
      </c>
      <c r="Q101" s="178">
        <v>1.7899159663865547</v>
      </c>
      <c r="R101" s="182"/>
      <c r="S101" s="105"/>
      <c r="T101" s="179">
        <v>2.126375875377562E-07</v>
      </c>
      <c r="U101" s="179">
        <v>1.1175950476172147E-07</v>
      </c>
      <c r="V101" s="244"/>
      <c r="W101" s="180">
        <v>0.335</v>
      </c>
      <c r="X101" s="181">
        <f t="shared" si="3"/>
      </c>
    </row>
    <row r="102" spans="1:24" ht="25.5">
      <c r="A102" s="269"/>
      <c r="B102" s="169" t="s">
        <v>593</v>
      </c>
      <c r="C102" s="170" t="s">
        <v>594</v>
      </c>
      <c r="D102" s="171" t="s">
        <v>189</v>
      </c>
      <c r="E102" s="172">
        <v>12</v>
      </c>
      <c r="F102" s="172" t="s">
        <v>592</v>
      </c>
      <c r="G102" s="172">
        <v>46264512</v>
      </c>
      <c r="H102" s="172" t="s">
        <v>280</v>
      </c>
      <c r="I102" s="172">
        <v>406</v>
      </c>
      <c r="J102" s="173">
        <f t="shared" si="2"/>
        <v>2.5937807363017254E-07</v>
      </c>
      <c r="K102" s="173">
        <v>2.7018549336476306E-07</v>
      </c>
      <c r="L102" s="174" t="s">
        <v>223</v>
      </c>
      <c r="M102" s="172" t="s">
        <v>321</v>
      </c>
      <c r="N102" s="175">
        <v>2.7E-07</v>
      </c>
      <c r="O102" s="176">
        <v>12.5</v>
      </c>
      <c r="P102" s="177">
        <v>46264512</v>
      </c>
      <c r="Q102" s="178">
        <v>1.5074074074074073</v>
      </c>
      <c r="R102" s="182"/>
      <c r="S102" s="105"/>
      <c r="T102" s="179">
        <v>4.0692611946724355E-07</v>
      </c>
      <c r="U102" s="179">
        <v>2.630156359373359E-07</v>
      </c>
      <c r="V102" s="244"/>
      <c r="W102" s="180">
        <v>0.4909</v>
      </c>
      <c r="X102" s="181">
        <f t="shared" si="3"/>
      </c>
    </row>
    <row r="103" spans="1:24" ht="12.75">
      <c r="A103" s="269"/>
      <c r="B103" s="169" t="s">
        <v>595</v>
      </c>
      <c r="C103" s="170" t="s">
        <v>596</v>
      </c>
      <c r="D103" s="171" t="s">
        <v>189</v>
      </c>
      <c r="E103" s="172">
        <v>23</v>
      </c>
      <c r="F103" s="172" t="s">
        <v>592</v>
      </c>
      <c r="G103" s="172">
        <v>46264512</v>
      </c>
      <c r="H103" s="172" t="s">
        <v>280</v>
      </c>
      <c r="I103" s="172">
        <v>406</v>
      </c>
      <c r="J103" s="173">
        <f t="shared" si="2"/>
        <v>4.97141307791164E-07</v>
      </c>
      <c r="K103" s="173">
        <v>5.079487275257545E-07</v>
      </c>
      <c r="L103" s="174" t="s">
        <v>223</v>
      </c>
      <c r="M103" s="172" t="s">
        <v>321</v>
      </c>
      <c r="N103" s="175">
        <v>5.08E-07</v>
      </c>
      <c r="O103" s="176">
        <v>23.5</v>
      </c>
      <c r="P103" s="177">
        <v>46264512</v>
      </c>
      <c r="Q103" s="178">
        <v>1.3622047244094486</v>
      </c>
      <c r="R103" s="182"/>
      <c r="S103" s="105"/>
      <c r="T103" s="179">
        <v>6.916861821082421E-07</v>
      </c>
      <c r="U103" s="179">
        <v>5.007619847674505E-07</v>
      </c>
      <c r="V103" s="244"/>
      <c r="W103" s="180">
        <v>0.0265</v>
      </c>
      <c r="X103" s="181" t="str">
        <f t="shared" si="3"/>
        <v>Significant</v>
      </c>
    </row>
    <row r="104" spans="1:24" ht="12.75">
      <c r="A104" s="269"/>
      <c r="B104" s="182" t="s">
        <v>597</v>
      </c>
      <c r="C104" s="170" t="s">
        <v>598</v>
      </c>
      <c r="D104" s="171" t="s">
        <v>189</v>
      </c>
      <c r="E104" s="172">
        <v>14</v>
      </c>
      <c r="F104" s="172" t="s">
        <v>599</v>
      </c>
      <c r="G104" s="172">
        <v>8363</v>
      </c>
      <c r="H104" s="172" t="s">
        <v>281</v>
      </c>
      <c r="I104" s="172">
        <v>126</v>
      </c>
      <c r="J104" s="173">
        <f t="shared" si="2"/>
        <v>0.0016740404161186178</v>
      </c>
      <c r="K104" s="173">
        <v>0.0017336202773792443</v>
      </c>
      <c r="L104" s="174" t="s">
        <v>7</v>
      </c>
      <c r="M104" s="172" t="s">
        <v>321</v>
      </c>
      <c r="N104" s="175">
        <v>0.00173</v>
      </c>
      <c r="O104" s="176">
        <v>14.5</v>
      </c>
      <c r="P104" s="177">
        <v>8349.36</v>
      </c>
      <c r="Q104" s="178">
        <v>1.4682080924855492</v>
      </c>
      <c r="R104" s="182"/>
      <c r="S104" s="105"/>
      <c r="T104" s="179">
        <v>0.002543218433856964</v>
      </c>
      <c r="U104" s="179">
        <v>0.0016940971836447716</v>
      </c>
      <c r="V104" s="244">
        <v>40940</v>
      </c>
      <c r="W104" s="180">
        <v>0.3868</v>
      </c>
      <c r="X104" s="181">
        <f t="shared" si="3"/>
      </c>
    </row>
    <row r="105" spans="1:24" ht="12.75">
      <c r="A105" s="269"/>
      <c r="B105" s="169" t="s">
        <v>600</v>
      </c>
      <c r="C105" s="170" t="s">
        <v>601</v>
      </c>
      <c r="D105" s="171" t="s">
        <v>189</v>
      </c>
      <c r="E105" s="172">
        <v>41</v>
      </c>
      <c r="F105" s="172" t="s">
        <v>599</v>
      </c>
      <c r="G105" s="172">
        <v>8363</v>
      </c>
      <c r="H105" s="172" t="s">
        <v>281</v>
      </c>
      <c r="I105" s="172">
        <v>126</v>
      </c>
      <c r="J105" s="173">
        <f t="shared" si="2"/>
        <v>0.004902546932918809</v>
      </c>
      <c r="K105" s="173">
        <v>0.004961740793878527</v>
      </c>
      <c r="L105" s="174" t="s">
        <v>7</v>
      </c>
      <c r="M105" s="172" t="s">
        <v>331</v>
      </c>
      <c r="N105" s="175">
        <v>0.005564</v>
      </c>
      <c r="O105" s="176">
        <v>2.123</v>
      </c>
      <c r="P105" s="177">
        <v>379.4</v>
      </c>
      <c r="Q105" s="178">
        <v>2.322070452911574</v>
      </c>
      <c r="R105" s="182"/>
      <c r="S105" s="105"/>
      <c r="T105" s="179">
        <v>0.012922465801239014</v>
      </c>
      <c r="U105" s="179">
        <v>0.0047276318073272705</v>
      </c>
      <c r="V105" s="244">
        <v>40940</v>
      </c>
      <c r="W105" s="180">
        <v>0.9159</v>
      </c>
      <c r="X105" s="181">
        <f t="shared" si="3"/>
      </c>
    </row>
    <row r="106" spans="1:24" ht="12.75">
      <c r="A106" s="269"/>
      <c r="B106" s="169" t="s">
        <v>602</v>
      </c>
      <c r="C106" s="170" t="s">
        <v>598</v>
      </c>
      <c r="D106" s="171" t="s">
        <v>189</v>
      </c>
      <c r="E106" s="172">
        <v>4</v>
      </c>
      <c r="F106" s="172" t="s">
        <v>603</v>
      </c>
      <c r="G106" s="172">
        <v>4657</v>
      </c>
      <c r="H106" s="172" t="s">
        <v>281</v>
      </c>
      <c r="I106" s="172">
        <v>120</v>
      </c>
      <c r="J106" s="173">
        <f t="shared" si="2"/>
        <v>0.0008589220528237063</v>
      </c>
      <c r="K106" s="173">
        <v>0.0009660798626019751</v>
      </c>
      <c r="L106" s="174" t="s">
        <v>7</v>
      </c>
      <c r="M106" s="172" t="s">
        <v>321</v>
      </c>
      <c r="N106" s="175">
        <v>0.000966</v>
      </c>
      <c r="O106" s="176">
        <v>4.5</v>
      </c>
      <c r="P106" s="177">
        <v>4653.08</v>
      </c>
      <c r="Q106" s="178">
        <v>1.884057971014493</v>
      </c>
      <c r="R106" s="182"/>
      <c r="S106" s="105"/>
      <c r="T106" s="179">
        <v>0.001815706491470337</v>
      </c>
      <c r="U106" s="179">
        <v>0.0008957465179264545</v>
      </c>
      <c r="V106" s="244">
        <v>40940</v>
      </c>
      <c r="W106" s="180">
        <v>0.6777</v>
      </c>
      <c r="X106" s="181">
        <f t="shared" si="3"/>
      </c>
    </row>
    <row r="107" spans="1:24" ht="12.75">
      <c r="A107" s="269"/>
      <c r="B107" s="169" t="s">
        <v>604</v>
      </c>
      <c r="C107" s="170" t="s">
        <v>601</v>
      </c>
      <c r="D107" s="171" t="s">
        <v>189</v>
      </c>
      <c r="E107" s="172">
        <v>16</v>
      </c>
      <c r="F107" s="172" t="s">
        <v>603</v>
      </c>
      <c r="G107" s="172">
        <v>4657</v>
      </c>
      <c r="H107" s="172" t="s">
        <v>281</v>
      </c>
      <c r="I107" s="172">
        <v>120</v>
      </c>
      <c r="J107" s="173">
        <f t="shared" si="2"/>
        <v>0.003435688211294825</v>
      </c>
      <c r="K107" s="173">
        <v>0.0035422928295405754</v>
      </c>
      <c r="L107" s="174" t="s">
        <v>7</v>
      </c>
      <c r="M107" s="172" t="s">
        <v>321</v>
      </c>
      <c r="N107" s="175">
        <v>0.00354</v>
      </c>
      <c r="O107" s="176">
        <v>16.5</v>
      </c>
      <c r="P107" s="177">
        <v>4641.08</v>
      </c>
      <c r="Q107" s="178">
        <v>1.4378531073446326</v>
      </c>
      <c r="R107" s="182"/>
      <c r="S107" s="105"/>
      <c r="T107" s="179">
        <v>0.005085080862045288</v>
      </c>
      <c r="U107" s="179">
        <v>0.003471802920103073</v>
      </c>
      <c r="V107" s="244">
        <v>40940</v>
      </c>
      <c r="W107" s="180">
        <v>0.1599</v>
      </c>
      <c r="X107" s="181">
        <f t="shared" si="3"/>
      </c>
    </row>
    <row r="108" spans="1:24" ht="12.75">
      <c r="A108" s="269"/>
      <c r="B108" s="182" t="s">
        <v>605</v>
      </c>
      <c r="C108" s="170" t="s">
        <v>606</v>
      </c>
      <c r="D108" s="171" t="s">
        <v>189</v>
      </c>
      <c r="E108" s="172">
        <v>21</v>
      </c>
      <c r="F108" s="172" t="s">
        <v>592</v>
      </c>
      <c r="G108" s="172">
        <v>46264512</v>
      </c>
      <c r="H108" s="172" t="s">
        <v>280</v>
      </c>
      <c r="I108" s="172">
        <v>406</v>
      </c>
      <c r="J108" s="173">
        <f t="shared" si="2"/>
        <v>4.539116288528019E-07</v>
      </c>
      <c r="K108" s="173">
        <v>4.6471904858739245E-07</v>
      </c>
      <c r="L108" s="174" t="s">
        <v>223</v>
      </c>
      <c r="M108" s="172" t="s">
        <v>321</v>
      </c>
      <c r="N108" s="175">
        <v>4.65E-07</v>
      </c>
      <c r="O108" s="176">
        <v>21.5</v>
      </c>
      <c r="P108" s="177">
        <v>46264512</v>
      </c>
      <c r="Q108" s="178">
        <v>1.378494623655914</v>
      </c>
      <c r="R108" s="182"/>
      <c r="S108" s="105"/>
      <c r="T108" s="179">
        <v>6.409172783605754E-07</v>
      </c>
      <c r="U108" s="179">
        <v>4.5753404265269637E-07</v>
      </c>
      <c r="V108" s="244">
        <v>40940</v>
      </c>
      <c r="W108" s="180">
        <v>0.5041</v>
      </c>
      <c r="X108" s="181">
        <f t="shared" si="3"/>
      </c>
    </row>
    <row r="109" spans="1:24" ht="12.75">
      <c r="A109" s="269"/>
      <c r="B109" s="169" t="s">
        <v>615</v>
      </c>
      <c r="C109" s="170" t="s">
        <v>616</v>
      </c>
      <c r="D109" s="171" t="s">
        <v>194</v>
      </c>
      <c r="E109" s="172"/>
      <c r="F109" s="172" t="s">
        <v>617</v>
      </c>
      <c r="G109" s="172">
        <v>7520832</v>
      </c>
      <c r="H109" s="172" t="s">
        <v>280</v>
      </c>
      <c r="I109" s="172"/>
      <c r="J109" s="173">
        <f t="shared" si="2"/>
        <v>0</v>
      </c>
      <c r="K109" s="173">
        <v>6.648200624611745E-08</v>
      </c>
      <c r="L109" s="174" t="s">
        <v>223</v>
      </c>
      <c r="M109" s="172" t="s">
        <v>321</v>
      </c>
      <c r="N109" s="173">
        <v>6.648200624611745E-08</v>
      </c>
      <c r="O109" s="183">
        <v>0.3</v>
      </c>
      <c r="P109" s="177">
        <v>4512499.2</v>
      </c>
      <c r="Q109" s="178">
        <v>2.010752688172043</v>
      </c>
      <c r="R109" s="182"/>
      <c r="S109" s="105"/>
      <c r="T109" s="179">
        <v>3.041222953470424E-07</v>
      </c>
      <c r="U109" s="179">
        <v>1.620634293431067E-08</v>
      </c>
      <c r="V109" s="244"/>
      <c r="W109" s="180">
        <v>0.8756</v>
      </c>
      <c r="X109" s="181">
        <f t="shared" si="3"/>
      </c>
    </row>
    <row r="110" spans="1:24" ht="12.75">
      <c r="A110" s="269"/>
      <c r="B110" s="169" t="s">
        <v>618</v>
      </c>
      <c r="C110" s="170" t="s">
        <v>619</v>
      </c>
      <c r="D110" s="171" t="s">
        <v>194</v>
      </c>
      <c r="E110" s="172"/>
      <c r="F110" s="172" t="s">
        <v>620</v>
      </c>
      <c r="G110" s="172">
        <v>185</v>
      </c>
      <c r="H110" s="172" t="s">
        <v>281</v>
      </c>
      <c r="I110" s="172"/>
      <c r="J110" s="173">
        <f t="shared" si="2"/>
        <v>0</v>
      </c>
      <c r="K110" s="173">
        <v>0.002688172043010753</v>
      </c>
      <c r="L110" s="174" t="s">
        <v>7</v>
      </c>
      <c r="M110" s="172" t="s">
        <v>321</v>
      </c>
      <c r="N110" s="173">
        <v>0.002688172043010753</v>
      </c>
      <c r="O110" s="183">
        <v>0.3</v>
      </c>
      <c r="P110" s="177">
        <v>111.59999999999998</v>
      </c>
      <c r="Q110" s="178">
        <v>1.7702702702702702</v>
      </c>
      <c r="R110" s="182"/>
      <c r="S110" s="105"/>
      <c r="T110" s="179">
        <v>0.012259840965270996</v>
      </c>
      <c r="U110" s="179">
        <v>0.0006571412086486816</v>
      </c>
      <c r="V110" s="244"/>
      <c r="W110" s="180">
        <v>0.8961</v>
      </c>
      <c r="X110" s="181">
        <f t="shared" si="3"/>
      </c>
    </row>
    <row r="111" spans="1:24" ht="12.75">
      <c r="A111" s="269"/>
      <c r="B111" s="169" t="s">
        <v>621</v>
      </c>
      <c r="C111" s="170" t="s">
        <v>622</v>
      </c>
      <c r="D111" s="171" t="s">
        <v>194</v>
      </c>
      <c r="E111" s="172"/>
      <c r="F111" s="172" t="s">
        <v>620</v>
      </c>
      <c r="G111" s="172">
        <v>185</v>
      </c>
      <c r="H111" s="172" t="s">
        <v>281</v>
      </c>
      <c r="I111" s="172"/>
      <c r="J111" s="173">
        <f t="shared" si="2"/>
        <v>0</v>
      </c>
      <c r="K111" s="173">
        <v>0.002688172043010753</v>
      </c>
      <c r="L111" s="174" t="s">
        <v>7</v>
      </c>
      <c r="M111" s="172" t="s">
        <v>321</v>
      </c>
      <c r="N111" s="173">
        <v>0.002688172043010753</v>
      </c>
      <c r="O111" s="183">
        <v>0.3</v>
      </c>
      <c r="P111" s="177">
        <v>111.59999999999998</v>
      </c>
      <c r="Q111" s="178">
        <v>2.5930521091811416</v>
      </c>
      <c r="R111" s="182"/>
      <c r="S111" s="105"/>
      <c r="T111" s="179">
        <v>0.012259840965270996</v>
      </c>
      <c r="U111" s="179">
        <v>0.0006571412086486816</v>
      </c>
      <c r="V111" s="244"/>
      <c r="W111" s="180">
        <v>0.5521</v>
      </c>
      <c r="X111" s="181">
        <f t="shared" si="3"/>
      </c>
    </row>
    <row r="112" spans="1:24" ht="12.75">
      <c r="A112" s="269"/>
      <c r="B112" s="169" t="s">
        <v>623</v>
      </c>
      <c r="C112" s="170" t="s">
        <v>624</v>
      </c>
      <c r="D112" s="171" t="s">
        <v>194</v>
      </c>
      <c r="E112" s="172"/>
      <c r="F112" s="172" t="s">
        <v>617</v>
      </c>
      <c r="G112" s="172">
        <v>7520832</v>
      </c>
      <c r="H112" s="172" t="s">
        <v>280</v>
      </c>
      <c r="I112" s="172"/>
      <c r="J112" s="173">
        <f t="shared" si="2"/>
        <v>0</v>
      </c>
      <c r="K112" s="173">
        <v>6.648200624611745E-08</v>
      </c>
      <c r="L112" s="174" t="s">
        <v>223</v>
      </c>
      <c r="M112" s="172" t="s">
        <v>321</v>
      </c>
      <c r="N112" s="173">
        <v>6.648200624611745E-08</v>
      </c>
      <c r="O112" s="183">
        <v>0.3</v>
      </c>
      <c r="P112" s="177">
        <v>4512499.2</v>
      </c>
      <c r="Q112" s="178">
        <v>1.4514563106796117</v>
      </c>
      <c r="R112" s="182"/>
      <c r="S112" s="105"/>
      <c r="T112" s="179">
        <v>3.041222953470424E-07</v>
      </c>
      <c r="U112" s="179">
        <v>1.620634293431067E-08</v>
      </c>
      <c r="V112" s="244"/>
      <c r="W112" s="180">
        <v>0.0948</v>
      </c>
      <c r="X112" s="181">
        <f t="shared" si="3"/>
      </c>
    </row>
    <row r="113" spans="1:24" ht="12.75">
      <c r="A113" s="269"/>
      <c r="B113" s="169" t="s">
        <v>625</v>
      </c>
      <c r="C113" s="170" t="s">
        <v>626</v>
      </c>
      <c r="D113" s="171" t="s">
        <v>194</v>
      </c>
      <c r="E113" s="172"/>
      <c r="F113" s="172" t="s">
        <v>617</v>
      </c>
      <c r="G113" s="172">
        <v>7520832</v>
      </c>
      <c r="H113" s="172" t="s">
        <v>280</v>
      </c>
      <c r="I113" s="172"/>
      <c r="J113" s="173">
        <f t="shared" si="2"/>
        <v>0</v>
      </c>
      <c r="K113" s="173">
        <v>6.648200624611745E-08</v>
      </c>
      <c r="L113" s="174" t="s">
        <v>223</v>
      </c>
      <c r="M113" s="172" t="s">
        <v>321</v>
      </c>
      <c r="N113" s="173">
        <v>6.648200624611745E-08</v>
      </c>
      <c r="O113" s="183">
        <v>0.3</v>
      </c>
      <c r="P113" s="177">
        <v>4512499.2</v>
      </c>
      <c r="Q113" s="178">
        <v>2.613065326633166</v>
      </c>
      <c r="R113" s="182"/>
      <c r="S113" s="105"/>
      <c r="T113" s="179">
        <v>3.041222953470424E-07</v>
      </c>
      <c r="U113" s="179">
        <v>1.620634293431067E-08</v>
      </c>
      <c r="V113" s="244"/>
      <c r="W113" s="180">
        <v>0.7912</v>
      </c>
      <c r="X113" s="181">
        <f t="shared" si="3"/>
      </c>
    </row>
    <row r="114" spans="1:24" ht="12.75">
      <c r="A114" s="269"/>
      <c r="B114" s="182" t="s">
        <v>636</v>
      </c>
      <c r="C114" s="170" t="s">
        <v>637</v>
      </c>
      <c r="D114" s="171" t="s">
        <v>189</v>
      </c>
      <c r="E114" s="172">
        <v>1</v>
      </c>
      <c r="F114" s="172" t="s">
        <v>638</v>
      </c>
      <c r="G114" s="172">
        <v>62541477</v>
      </c>
      <c r="H114" s="172" t="s">
        <v>280</v>
      </c>
      <c r="I114" s="172">
        <v>577</v>
      </c>
      <c r="J114" s="173">
        <f t="shared" si="2"/>
        <v>1.5989388929845707E-08</v>
      </c>
      <c r="K114" s="173">
        <v>2.3984083394768564E-08</v>
      </c>
      <c r="L114" s="174" t="s">
        <v>223</v>
      </c>
      <c r="M114" s="172" t="s">
        <v>321</v>
      </c>
      <c r="N114" s="175">
        <v>2.4E-08</v>
      </c>
      <c r="O114" s="176">
        <v>1.5</v>
      </c>
      <c r="P114" s="177">
        <v>62541477</v>
      </c>
      <c r="Q114" s="178">
        <v>2.6041666666666665</v>
      </c>
      <c r="R114" s="182"/>
      <c r="S114" s="105"/>
      <c r="T114" s="179"/>
      <c r="U114" s="179"/>
      <c r="V114" s="244"/>
      <c r="W114" s="180">
        <v>0.5681</v>
      </c>
      <c r="X114" s="181">
        <f t="shared" si="3"/>
      </c>
    </row>
    <row r="115" spans="1:24" ht="12.75">
      <c r="A115" s="269"/>
      <c r="B115" s="182" t="s">
        <v>242</v>
      </c>
      <c r="C115" s="170" t="s">
        <v>639</v>
      </c>
      <c r="D115" s="171" t="s">
        <v>189</v>
      </c>
      <c r="E115" s="172">
        <v>6</v>
      </c>
      <c r="F115" s="172" t="s">
        <v>640</v>
      </c>
      <c r="G115" s="172">
        <v>7396</v>
      </c>
      <c r="H115" s="172" t="s">
        <v>281</v>
      </c>
      <c r="I115" s="172">
        <v>409</v>
      </c>
      <c r="J115" s="173">
        <f t="shared" si="2"/>
        <v>0.0008112493239588967</v>
      </c>
      <c r="K115" s="173">
        <v>0.0008787346221441124</v>
      </c>
      <c r="L115" s="174" t="s">
        <v>7</v>
      </c>
      <c r="M115" s="172" t="s">
        <v>331</v>
      </c>
      <c r="N115" s="175">
        <v>0.0008558</v>
      </c>
      <c r="O115" s="176">
        <v>0.922</v>
      </c>
      <c r="P115" s="177">
        <v>1076</v>
      </c>
      <c r="Q115" s="178">
        <v>3.0824959102594067</v>
      </c>
      <c r="R115" s="182"/>
      <c r="S115" s="105"/>
      <c r="T115" s="179">
        <v>0.0026386231184005737</v>
      </c>
      <c r="U115" s="179">
        <v>0.000574091449379921</v>
      </c>
      <c r="V115" s="244">
        <v>40940</v>
      </c>
      <c r="W115" s="180">
        <v>0.7933</v>
      </c>
      <c r="X115" s="181">
        <f t="shared" si="3"/>
      </c>
    </row>
    <row r="116" spans="1:24" ht="25.5">
      <c r="A116" s="269"/>
      <c r="B116" s="182" t="s">
        <v>208</v>
      </c>
      <c r="C116" s="182" t="s">
        <v>209</v>
      </c>
      <c r="D116" s="171" t="s">
        <v>194</v>
      </c>
      <c r="E116" s="172"/>
      <c r="F116" s="172" t="s">
        <v>327</v>
      </c>
      <c r="G116" s="172" t="s">
        <v>327</v>
      </c>
      <c r="H116" s="172" t="s">
        <v>280</v>
      </c>
      <c r="I116" s="172"/>
      <c r="J116" s="173">
        <f t="shared" si="2"/>
      </c>
      <c r="K116" s="173">
        <v>0.1</v>
      </c>
      <c r="L116" s="174" t="s">
        <v>245</v>
      </c>
      <c r="M116" s="172" t="s">
        <v>327</v>
      </c>
      <c r="N116" s="173">
        <v>0.1</v>
      </c>
      <c r="O116" s="183">
        <v>0.5</v>
      </c>
      <c r="P116" s="177">
        <v>4.5</v>
      </c>
      <c r="Q116" s="178">
        <v>6.968929551189349</v>
      </c>
      <c r="R116" s="182" t="s">
        <v>244</v>
      </c>
      <c r="S116" s="105"/>
      <c r="T116" s="179">
        <v>0.3624868392944336</v>
      </c>
      <c r="U116" s="179">
        <v>0.052014708518981934</v>
      </c>
      <c r="V116" s="244">
        <v>39114</v>
      </c>
      <c r="W116" s="180"/>
      <c r="X116" s="181">
        <f t="shared" si="3"/>
      </c>
    </row>
    <row r="117" spans="1:24" ht="12.75">
      <c r="A117" s="269"/>
      <c r="B117" s="182" t="s">
        <v>243</v>
      </c>
      <c r="C117" s="170" t="s">
        <v>641</v>
      </c>
      <c r="D117" s="171" t="s">
        <v>189</v>
      </c>
      <c r="E117" s="172">
        <v>20</v>
      </c>
      <c r="F117" s="172" t="s">
        <v>640</v>
      </c>
      <c r="G117" s="172">
        <v>7396</v>
      </c>
      <c r="H117" s="172" t="s">
        <v>281</v>
      </c>
      <c r="I117" s="172">
        <v>409</v>
      </c>
      <c r="J117" s="173">
        <f t="shared" si="2"/>
        <v>0.0027041644131963224</v>
      </c>
      <c r="K117" s="173">
        <v>0.0027713938083006625</v>
      </c>
      <c r="L117" s="174" t="s">
        <v>7</v>
      </c>
      <c r="M117" s="172" t="s">
        <v>321</v>
      </c>
      <c r="N117" s="175">
        <v>0.00277</v>
      </c>
      <c r="O117" s="176">
        <v>20.5</v>
      </c>
      <c r="P117" s="177">
        <v>7376.39</v>
      </c>
      <c r="Q117" s="178">
        <v>1.3898916967509025</v>
      </c>
      <c r="R117" s="182"/>
      <c r="S117" s="105"/>
      <c r="T117" s="179">
        <v>0.0038472600281238556</v>
      </c>
      <c r="U117" s="179">
        <v>0.0027267495170235634</v>
      </c>
      <c r="V117" s="244">
        <v>40940</v>
      </c>
      <c r="W117" s="180">
        <v>0.4818</v>
      </c>
      <c r="X117" s="181">
        <f t="shared" si="3"/>
      </c>
    </row>
    <row r="118" spans="1:24" ht="12.75">
      <c r="A118" s="269"/>
      <c r="B118" s="182" t="s">
        <v>642</v>
      </c>
      <c r="C118" s="170" t="s">
        <v>643</v>
      </c>
      <c r="D118" s="171" t="s">
        <v>189</v>
      </c>
      <c r="E118" s="172">
        <v>12</v>
      </c>
      <c r="F118" s="172" t="s">
        <v>638</v>
      </c>
      <c r="G118" s="172">
        <v>62541477</v>
      </c>
      <c r="H118" s="172" t="s">
        <v>280</v>
      </c>
      <c r="I118" s="172">
        <v>577</v>
      </c>
      <c r="J118" s="173">
        <f t="shared" si="2"/>
        <v>1.918726671581485E-07</v>
      </c>
      <c r="K118" s="173">
        <v>1.9986736162307136E-07</v>
      </c>
      <c r="L118" s="174" t="s">
        <v>223</v>
      </c>
      <c r="M118" s="172" t="s">
        <v>331</v>
      </c>
      <c r="N118" s="175">
        <v>2.431E-07</v>
      </c>
      <c r="O118" s="176">
        <v>0.4426</v>
      </c>
      <c r="P118" s="177">
        <v>1821000</v>
      </c>
      <c r="Q118" s="178">
        <v>4.0111065405183055</v>
      </c>
      <c r="R118" s="182"/>
      <c r="S118" s="105"/>
      <c r="T118" s="179">
        <v>9.748589114165525E-07</v>
      </c>
      <c r="U118" s="179">
        <v>9.842886542311154E-08</v>
      </c>
      <c r="V118" s="244">
        <v>40940</v>
      </c>
      <c r="W118" s="180">
        <v>0.0489</v>
      </c>
      <c r="X118" s="181" t="str">
        <f t="shared" si="3"/>
        <v>Significant</v>
      </c>
    </row>
    <row r="119" spans="1:24" ht="12.75">
      <c r="A119" s="269"/>
      <c r="B119" s="169" t="s">
        <v>644</v>
      </c>
      <c r="C119" s="170" t="s">
        <v>645</v>
      </c>
      <c r="D119" s="171" t="s">
        <v>189</v>
      </c>
      <c r="E119" s="172">
        <v>4</v>
      </c>
      <c r="F119" s="172" t="s">
        <v>646</v>
      </c>
      <c r="G119" s="172">
        <v>161355977</v>
      </c>
      <c r="H119" s="172" t="s">
        <v>280</v>
      </c>
      <c r="I119" s="172">
        <v>1416</v>
      </c>
      <c r="J119" s="173">
        <f t="shared" si="2"/>
        <v>2.4789909084062005E-08</v>
      </c>
      <c r="K119" s="173">
        <v>2.7888647719569758E-08</v>
      </c>
      <c r="L119" s="174" t="s">
        <v>223</v>
      </c>
      <c r="M119" s="172" t="s">
        <v>321</v>
      </c>
      <c r="N119" s="175">
        <v>2.79E-08</v>
      </c>
      <c r="O119" s="176">
        <v>4.5</v>
      </c>
      <c r="P119" s="177">
        <v>161355977</v>
      </c>
      <c r="Q119" s="178">
        <v>1.878136200716846</v>
      </c>
      <c r="R119" s="182"/>
      <c r="S119" s="105"/>
      <c r="T119" s="179"/>
      <c r="U119" s="179"/>
      <c r="V119" s="244">
        <v>40940</v>
      </c>
      <c r="W119" s="180">
        <v>1</v>
      </c>
      <c r="X119" s="181">
        <f t="shared" si="3"/>
      </c>
    </row>
    <row r="120" spans="1:24" ht="12.75">
      <c r="A120" s="269"/>
      <c r="B120" s="182" t="s">
        <v>291</v>
      </c>
      <c r="C120" s="170" t="s">
        <v>647</v>
      </c>
      <c r="D120" s="171" t="s">
        <v>189</v>
      </c>
      <c r="E120" s="172">
        <v>3</v>
      </c>
      <c r="F120" s="172" t="s">
        <v>648</v>
      </c>
      <c r="G120" s="172">
        <v>17320</v>
      </c>
      <c r="H120" s="172" t="s">
        <v>281</v>
      </c>
      <c r="I120" s="172">
        <v>950</v>
      </c>
      <c r="J120" s="173">
        <f t="shared" si="2"/>
        <v>0.00017321016166281755</v>
      </c>
      <c r="K120" s="173">
        <v>0.00020206685526239824</v>
      </c>
      <c r="L120" s="174" t="s">
        <v>7</v>
      </c>
      <c r="M120" s="172" t="s">
        <v>321</v>
      </c>
      <c r="N120" s="175">
        <v>0.000202</v>
      </c>
      <c r="O120" s="176">
        <v>3.5</v>
      </c>
      <c r="P120" s="177">
        <v>17317.83</v>
      </c>
      <c r="Q120" s="178">
        <v>2.00990099009901</v>
      </c>
      <c r="R120" s="182"/>
      <c r="S120" s="105"/>
      <c r="T120" s="179">
        <v>0.00040603429079055786</v>
      </c>
      <c r="U120" s="179">
        <v>0.00018318614456802607</v>
      </c>
      <c r="V120" s="244">
        <v>40940</v>
      </c>
      <c r="W120" s="180">
        <v>0.058</v>
      </c>
      <c r="X120" s="181">
        <f t="shared" si="3"/>
      </c>
    </row>
    <row r="121" spans="1:24" ht="25.5">
      <c r="A121" s="269"/>
      <c r="B121" s="182" t="s">
        <v>293</v>
      </c>
      <c r="C121" s="182" t="s">
        <v>294</v>
      </c>
      <c r="D121" s="171" t="s">
        <v>189</v>
      </c>
      <c r="E121" s="172"/>
      <c r="F121" s="172" t="s">
        <v>327</v>
      </c>
      <c r="G121" s="172" t="s">
        <v>327</v>
      </c>
      <c r="H121" s="172" t="s">
        <v>280</v>
      </c>
      <c r="I121" s="172"/>
      <c r="J121" s="173">
        <f t="shared" si="2"/>
      </c>
      <c r="K121" s="173">
        <v>0.1</v>
      </c>
      <c r="L121" s="174" t="s">
        <v>245</v>
      </c>
      <c r="M121" s="172" t="s">
        <v>327</v>
      </c>
      <c r="N121" s="173">
        <v>0.1</v>
      </c>
      <c r="O121" s="183">
        <v>0.5</v>
      </c>
      <c r="P121" s="177">
        <v>4.5</v>
      </c>
      <c r="Q121" s="178">
        <v>6.968929551189349</v>
      </c>
      <c r="R121" s="182" t="s">
        <v>244</v>
      </c>
      <c r="S121" s="105"/>
      <c r="T121" s="179">
        <v>0.3624868392944336</v>
      </c>
      <c r="U121" s="179">
        <v>0.052014708518981934</v>
      </c>
      <c r="V121" s="244">
        <v>39114</v>
      </c>
      <c r="W121" s="180"/>
      <c r="X121" s="181">
        <f t="shared" si="3"/>
      </c>
    </row>
    <row r="122" spans="1:24" ht="12.75">
      <c r="A122" s="269"/>
      <c r="B122" s="182" t="s">
        <v>292</v>
      </c>
      <c r="C122" s="170" t="s">
        <v>649</v>
      </c>
      <c r="D122" s="171" t="s">
        <v>189</v>
      </c>
      <c r="E122" s="172">
        <v>7</v>
      </c>
      <c r="F122" s="172" t="s">
        <v>648</v>
      </c>
      <c r="G122" s="172">
        <v>17320</v>
      </c>
      <c r="H122" s="172" t="s">
        <v>281</v>
      </c>
      <c r="I122" s="172">
        <v>950</v>
      </c>
      <c r="J122" s="173">
        <f t="shared" si="2"/>
        <v>0.0004041570438799076</v>
      </c>
      <c r="K122" s="173">
        <v>0.0004330004041337105</v>
      </c>
      <c r="L122" s="174" t="s">
        <v>7</v>
      </c>
      <c r="M122" s="172" t="s">
        <v>331</v>
      </c>
      <c r="N122" s="175">
        <v>0.0004234</v>
      </c>
      <c r="O122" s="176">
        <v>1.034</v>
      </c>
      <c r="P122" s="177">
        <v>2441</v>
      </c>
      <c r="Q122" s="178">
        <v>2.959376476145489</v>
      </c>
      <c r="R122" s="182"/>
      <c r="S122" s="105"/>
      <c r="T122" s="179">
        <v>0.0012533031404018402</v>
      </c>
      <c r="U122" s="179">
        <v>0.0002974141389131546</v>
      </c>
      <c r="V122" s="244">
        <v>40940</v>
      </c>
      <c r="W122" s="180">
        <v>0.5204</v>
      </c>
      <c r="X122" s="181">
        <f t="shared" si="3"/>
      </c>
    </row>
    <row r="123" spans="1:24" ht="12.75">
      <c r="A123" s="269"/>
      <c r="B123" s="169" t="s">
        <v>650</v>
      </c>
      <c r="C123" s="170" t="s">
        <v>651</v>
      </c>
      <c r="D123" s="171" t="s">
        <v>189</v>
      </c>
      <c r="E123" s="172">
        <v>14</v>
      </c>
      <c r="F123" s="172" t="s">
        <v>646</v>
      </c>
      <c r="G123" s="172">
        <v>161355977</v>
      </c>
      <c r="H123" s="172" t="s">
        <v>280</v>
      </c>
      <c r="I123" s="172">
        <v>1416</v>
      </c>
      <c r="J123" s="173">
        <f t="shared" si="2"/>
        <v>8.676468179421702E-08</v>
      </c>
      <c r="K123" s="173">
        <v>8.986342042972477E-08</v>
      </c>
      <c r="L123" s="174" t="s">
        <v>223</v>
      </c>
      <c r="M123" s="172" t="s">
        <v>321</v>
      </c>
      <c r="N123" s="175">
        <v>8.99E-08</v>
      </c>
      <c r="O123" s="176">
        <v>14.5</v>
      </c>
      <c r="P123" s="177">
        <v>161355977</v>
      </c>
      <c r="Q123" s="178">
        <v>1.468298109010011</v>
      </c>
      <c r="R123" s="182"/>
      <c r="S123" s="105"/>
      <c r="T123" s="179"/>
      <c r="U123" s="179"/>
      <c r="V123" s="244">
        <v>40940</v>
      </c>
      <c r="W123" s="180">
        <v>0.3224</v>
      </c>
      <c r="X123" s="181">
        <f t="shared" si="3"/>
      </c>
    </row>
    <row r="124" spans="1:24" ht="12.75">
      <c r="A124" s="269"/>
      <c r="B124" s="169" t="s">
        <v>652</v>
      </c>
      <c r="C124" s="170" t="s">
        <v>647</v>
      </c>
      <c r="D124" s="171" t="s">
        <v>189</v>
      </c>
      <c r="E124" s="172">
        <v>2</v>
      </c>
      <c r="F124" s="172" t="s">
        <v>653</v>
      </c>
      <c r="G124" s="172">
        <v>14809</v>
      </c>
      <c r="H124" s="172" t="s">
        <v>281</v>
      </c>
      <c r="I124" s="172">
        <v>760</v>
      </c>
      <c r="J124" s="173">
        <f t="shared" si="2"/>
        <v>0.00013505300830576002</v>
      </c>
      <c r="K124" s="173">
        <v>0.00016880486158001352</v>
      </c>
      <c r="L124" s="174" t="s">
        <v>7</v>
      </c>
      <c r="M124" s="172" t="s">
        <v>321</v>
      </c>
      <c r="N124" s="175">
        <v>0.000169</v>
      </c>
      <c r="O124" s="176">
        <v>2.5</v>
      </c>
      <c r="P124" s="177">
        <v>14807.04</v>
      </c>
      <c r="Q124" s="178">
        <v>2.21301775147929</v>
      </c>
      <c r="R124" s="182"/>
      <c r="S124" s="105"/>
      <c r="T124" s="179"/>
      <c r="U124" s="179"/>
      <c r="V124" s="244">
        <v>40940</v>
      </c>
      <c r="W124" s="180">
        <v>0.0259</v>
      </c>
      <c r="X124" s="181" t="str">
        <f t="shared" si="3"/>
        <v>Significant</v>
      </c>
    </row>
    <row r="125" spans="1:24" ht="12.75">
      <c r="A125" s="269"/>
      <c r="B125" s="169" t="s">
        <v>654</v>
      </c>
      <c r="C125" s="170" t="s">
        <v>649</v>
      </c>
      <c r="D125" s="171" t="s">
        <v>189</v>
      </c>
      <c r="E125" s="172">
        <v>6</v>
      </c>
      <c r="F125" s="172" t="s">
        <v>653</v>
      </c>
      <c r="G125" s="172">
        <v>14809</v>
      </c>
      <c r="H125" s="172" t="s">
        <v>281</v>
      </c>
      <c r="I125" s="172">
        <v>760</v>
      </c>
      <c r="J125" s="173">
        <f t="shared" si="2"/>
        <v>0.00040515902491728003</v>
      </c>
      <c r="K125" s="173">
        <v>0.0004388926401080351</v>
      </c>
      <c r="L125" s="174" t="s">
        <v>7</v>
      </c>
      <c r="M125" s="172" t="s">
        <v>331</v>
      </c>
      <c r="N125" s="175">
        <v>0.0004505</v>
      </c>
      <c r="O125" s="176">
        <v>0.5044</v>
      </c>
      <c r="P125" s="177">
        <v>1119</v>
      </c>
      <c r="Q125" s="178">
        <v>3.8290788013318533</v>
      </c>
      <c r="R125" s="182"/>
      <c r="S125" s="105"/>
      <c r="T125" s="179"/>
      <c r="U125" s="179"/>
      <c r="V125" s="244">
        <v>40940</v>
      </c>
      <c r="W125" s="180">
        <v>0.3848</v>
      </c>
      <c r="X125" s="181">
        <f t="shared" si="3"/>
      </c>
    </row>
    <row r="126" spans="1:24" ht="12.75">
      <c r="A126" s="269"/>
      <c r="B126" s="169" t="s">
        <v>655</v>
      </c>
      <c r="C126" s="170" t="s">
        <v>656</v>
      </c>
      <c r="D126" s="171" t="s">
        <v>189</v>
      </c>
      <c r="E126" s="172">
        <v>9</v>
      </c>
      <c r="F126" s="172" t="s">
        <v>657</v>
      </c>
      <c r="G126" s="172">
        <v>136514441</v>
      </c>
      <c r="H126" s="172" t="s">
        <v>280</v>
      </c>
      <c r="I126" s="172">
        <v>1198</v>
      </c>
      <c r="J126" s="173">
        <f t="shared" si="2"/>
        <v>6.592709118590611E-08</v>
      </c>
      <c r="K126" s="173">
        <v>6.95897073629009E-08</v>
      </c>
      <c r="L126" s="174" t="s">
        <v>223</v>
      </c>
      <c r="M126" s="172" t="s">
        <v>321</v>
      </c>
      <c r="N126" s="175">
        <v>6.96E-08</v>
      </c>
      <c r="O126" s="176">
        <v>9.5</v>
      </c>
      <c r="P126" s="177">
        <v>136514441</v>
      </c>
      <c r="Q126" s="178">
        <v>1.5804597701149425</v>
      </c>
      <c r="R126" s="182"/>
      <c r="S126" s="105"/>
      <c r="T126" s="179"/>
      <c r="U126" s="179"/>
      <c r="V126" s="244">
        <v>40940</v>
      </c>
      <c r="W126" s="180">
        <v>0.0535</v>
      </c>
      <c r="X126" s="181">
        <f t="shared" si="3"/>
      </c>
    </row>
    <row r="127" spans="1:24" ht="12.75">
      <c r="A127" s="269"/>
      <c r="B127" s="169" t="s">
        <v>658</v>
      </c>
      <c r="C127" s="170" t="s">
        <v>647</v>
      </c>
      <c r="D127" s="171" t="s">
        <v>189</v>
      </c>
      <c r="E127" s="172">
        <v>1</v>
      </c>
      <c r="F127" s="172" t="s">
        <v>659</v>
      </c>
      <c r="G127" s="172">
        <v>2048</v>
      </c>
      <c r="H127" s="172" t="s">
        <v>281</v>
      </c>
      <c r="I127" s="172">
        <v>147</v>
      </c>
      <c r="J127" s="173">
        <f t="shared" si="2"/>
        <v>0.00048828125</v>
      </c>
      <c r="K127" s="173">
        <v>0.0007320644216691069</v>
      </c>
      <c r="L127" s="174" t="s">
        <v>7</v>
      </c>
      <c r="M127" s="172" t="s">
        <v>321</v>
      </c>
      <c r="N127" s="175">
        <v>0.000732</v>
      </c>
      <c r="O127" s="176">
        <v>1.5</v>
      </c>
      <c r="P127" s="177">
        <v>2047.76</v>
      </c>
      <c r="Q127" s="178">
        <v>2.609289617486339</v>
      </c>
      <c r="R127" s="182"/>
      <c r="S127" s="105"/>
      <c r="T127" s="179"/>
      <c r="U127" s="179"/>
      <c r="V127" s="244">
        <v>40940</v>
      </c>
      <c r="W127" s="180">
        <v>0.9981</v>
      </c>
      <c r="X127" s="181">
        <f t="shared" si="3"/>
      </c>
    </row>
    <row r="128" spans="1:24" ht="12.75">
      <c r="A128" s="269"/>
      <c r="B128" s="169" t="s">
        <v>660</v>
      </c>
      <c r="C128" s="170" t="s">
        <v>649</v>
      </c>
      <c r="D128" s="171" t="s">
        <v>189</v>
      </c>
      <c r="E128" s="172">
        <v>1</v>
      </c>
      <c r="F128" s="172" t="s">
        <v>659</v>
      </c>
      <c r="G128" s="172">
        <v>2048</v>
      </c>
      <c r="H128" s="172" t="s">
        <v>281</v>
      </c>
      <c r="I128" s="172">
        <v>147</v>
      </c>
      <c r="J128" s="173">
        <f t="shared" si="2"/>
        <v>0.00048828125</v>
      </c>
      <c r="K128" s="173">
        <v>0.0007320644216691069</v>
      </c>
      <c r="L128" s="174" t="s">
        <v>7</v>
      </c>
      <c r="M128" s="172" t="s">
        <v>321</v>
      </c>
      <c r="N128" s="175">
        <v>0.000732</v>
      </c>
      <c r="O128" s="176">
        <v>1.5</v>
      </c>
      <c r="P128" s="177">
        <v>2047.76</v>
      </c>
      <c r="Q128" s="178">
        <v>2.609289617486339</v>
      </c>
      <c r="R128" s="182"/>
      <c r="S128" s="105"/>
      <c r="T128" s="179"/>
      <c r="U128" s="179"/>
      <c r="V128" s="244">
        <v>40940</v>
      </c>
      <c r="W128" s="180">
        <v>0.6</v>
      </c>
      <c r="X128" s="181">
        <f t="shared" si="3"/>
      </c>
    </row>
    <row r="129" spans="1:24" ht="12.75">
      <c r="A129" s="270"/>
      <c r="B129" s="169" t="s">
        <v>661</v>
      </c>
      <c r="C129" s="170" t="s">
        <v>656</v>
      </c>
      <c r="D129" s="171" t="s">
        <v>189</v>
      </c>
      <c r="E129" s="172">
        <v>9</v>
      </c>
      <c r="F129" s="172" t="s">
        <v>657</v>
      </c>
      <c r="G129" s="172">
        <v>136514441</v>
      </c>
      <c r="H129" s="172" t="s">
        <v>280</v>
      </c>
      <c r="I129" s="172">
        <v>1198</v>
      </c>
      <c r="J129" s="173">
        <f t="shared" si="2"/>
        <v>6.592709118590611E-08</v>
      </c>
      <c r="K129" s="173">
        <v>6.95897073629009E-08</v>
      </c>
      <c r="L129" s="174" t="s">
        <v>223</v>
      </c>
      <c r="M129" s="172" t="s">
        <v>321</v>
      </c>
      <c r="N129" s="175">
        <v>6.96E-08</v>
      </c>
      <c r="O129" s="176">
        <v>9.5</v>
      </c>
      <c r="P129" s="177">
        <v>136514441</v>
      </c>
      <c r="Q129" s="178">
        <v>1.5804597701149425</v>
      </c>
      <c r="R129" s="182"/>
      <c r="S129" s="105"/>
      <c r="T129" s="179">
        <v>1.104041704019499E-07</v>
      </c>
      <c r="U129" s="179">
        <v>6.716378537804451E-08</v>
      </c>
      <c r="V129" s="244">
        <v>40940</v>
      </c>
      <c r="W129" s="180">
        <v>0.7754</v>
      </c>
      <c r="X129" s="181">
        <f t="shared" si="3"/>
      </c>
    </row>
    <row r="130" spans="1:24" ht="25.5">
      <c r="A130" s="265" t="s">
        <v>820</v>
      </c>
      <c r="B130" s="185" t="s">
        <v>318</v>
      </c>
      <c r="C130" s="186" t="s">
        <v>319</v>
      </c>
      <c r="D130" s="187" t="s">
        <v>189</v>
      </c>
      <c r="E130" s="188">
        <v>0</v>
      </c>
      <c r="F130" s="188" t="s">
        <v>320</v>
      </c>
      <c r="G130" s="188">
        <v>311</v>
      </c>
      <c r="H130" s="188" t="s">
        <v>280</v>
      </c>
      <c r="I130" s="188">
        <v>23</v>
      </c>
      <c r="J130" s="189">
        <f t="shared" si="2"/>
        <v>0</v>
      </c>
      <c r="K130" s="189">
        <v>0.001607717041800643</v>
      </c>
      <c r="L130" s="190" t="s">
        <v>223</v>
      </c>
      <c r="M130" s="188" t="s">
        <v>321</v>
      </c>
      <c r="N130" s="191">
        <v>0.0016</v>
      </c>
      <c r="O130" s="192">
        <v>0.5</v>
      </c>
      <c r="P130" s="193">
        <v>311.63</v>
      </c>
      <c r="Q130" s="194">
        <v>3.84375</v>
      </c>
      <c r="R130" s="198"/>
      <c r="S130" s="110"/>
      <c r="T130" s="195">
        <v>0.0061494410037994385</v>
      </c>
      <c r="U130" s="195">
        <v>0.0007302500307559967</v>
      </c>
      <c r="V130" s="245">
        <v>40940</v>
      </c>
      <c r="W130" s="196">
        <v>0.3083</v>
      </c>
      <c r="X130" s="197">
        <f t="shared" si="3"/>
      </c>
    </row>
    <row r="131" spans="1:24" ht="25.5">
      <c r="A131" s="266"/>
      <c r="B131" s="185" t="s">
        <v>322</v>
      </c>
      <c r="C131" s="186" t="s">
        <v>323</v>
      </c>
      <c r="D131" s="187" t="s">
        <v>189</v>
      </c>
      <c r="E131" s="188">
        <v>0</v>
      </c>
      <c r="F131" s="188" t="s">
        <v>324</v>
      </c>
      <c r="G131" s="188">
        <v>3646454</v>
      </c>
      <c r="H131" s="188" t="s">
        <v>280</v>
      </c>
      <c r="I131" s="188">
        <v>32</v>
      </c>
      <c r="J131" s="189">
        <f t="shared" si="2"/>
        <v>0</v>
      </c>
      <c r="K131" s="189">
        <v>1.3711951391680795E-07</v>
      </c>
      <c r="L131" s="190" t="s">
        <v>223</v>
      </c>
      <c r="M131" s="188" t="s">
        <v>321</v>
      </c>
      <c r="N131" s="191">
        <v>1.37E-07</v>
      </c>
      <c r="O131" s="192">
        <v>0.5</v>
      </c>
      <c r="P131" s="193">
        <v>3646454</v>
      </c>
      <c r="Q131" s="194">
        <v>3.846715328467153</v>
      </c>
      <c r="R131" s="198"/>
      <c r="S131" s="110"/>
      <c r="T131" s="195">
        <v>5.267390113093095E-07</v>
      </c>
      <c r="U131" s="195">
        <v>6.238066146569606E-08</v>
      </c>
      <c r="V131" s="245">
        <v>40940</v>
      </c>
      <c r="W131" s="196">
        <v>0.9934</v>
      </c>
      <c r="X131" s="197">
        <f t="shared" si="3"/>
      </c>
    </row>
    <row r="132" spans="1:24" ht="12.75">
      <c r="A132" s="266"/>
      <c r="B132" s="198" t="s">
        <v>52</v>
      </c>
      <c r="C132" s="186" t="s">
        <v>351</v>
      </c>
      <c r="D132" s="187" t="s">
        <v>189</v>
      </c>
      <c r="E132" s="188">
        <v>33</v>
      </c>
      <c r="F132" s="188" t="s">
        <v>352</v>
      </c>
      <c r="G132" s="188">
        <v>57203716</v>
      </c>
      <c r="H132" s="188" t="s">
        <v>280</v>
      </c>
      <c r="I132" s="188">
        <v>502</v>
      </c>
      <c r="J132" s="189">
        <f t="shared" si="2"/>
        <v>5.768855995299326E-07</v>
      </c>
      <c r="K132" s="189">
        <v>5.856262904319013E-07</v>
      </c>
      <c r="L132" s="190" t="s">
        <v>223</v>
      </c>
      <c r="M132" s="188" t="s">
        <v>331</v>
      </c>
      <c r="N132" s="191">
        <v>5.861E-07</v>
      </c>
      <c r="O132" s="192">
        <v>1.883</v>
      </c>
      <c r="P132" s="193">
        <v>3213000</v>
      </c>
      <c r="Q132" s="194">
        <v>2.4176761644770517</v>
      </c>
      <c r="R132" s="198"/>
      <c r="S132" s="110"/>
      <c r="T132" s="195">
        <v>1.41702463390239E-06</v>
      </c>
      <c r="U132" s="195">
        <v>4.862080261670088E-07</v>
      </c>
      <c r="V132" s="245">
        <v>40940</v>
      </c>
      <c r="W132" s="196">
        <v>0.8175</v>
      </c>
      <c r="X132" s="197">
        <f t="shared" si="3"/>
      </c>
    </row>
    <row r="133" spans="1:24" ht="12.75">
      <c r="A133" s="266"/>
      <c r="B133" s="198" t="s">
        <v>53</v>
      </c>
      <c r="C133" s="186" t="s">
        <v>353</v>
      </c>
      <c r="D133" s="187" t="s">
        <v>189</v>
      </c>
      <c r="E133" s="188">
        <v>233</v>
      </c>
      <c r="F133" s="188" t="s">
        <v>354</v>
      </c>
      <c r="G133" s="188">
        <v>95947373</v>
      </c>
      <c r="H133" s="188" t="s">
        <v>280</v>
      </c>
      <c r="I133" s="188">
        <v>842</v>
      </c>
      <c r="J133" s="189">
        <f t="shared" si="2"/>
        <v>2.4284145851497154E-06</v>
      </c>
      <c r="K133" s="189">
        <v>2.4336257752466034E-06</v>
      </c>
      <c r="L133" s="190" t="s">
        <v>223</v>
      </c>
      <c r="M133" s="188" t="s">
        <v>331</v>
      </c>
      <c r="N133" s="191">
        <v>2.708E-06</v>
      </c>
      <c r="O133" s="192">
        <v>1.281</v>
      </c>
      <c r="P133" s="193">
        <v>472800</v>
      </c>
      <c r="Q133" s="194">
        <v>2.7485228951255536</v>
      </c>
      <c r="R133" s="198"/>
      <c r="S133" s="110"/>
      <c r="T133" s="195">
        <v>7.445415102539172E-06</v>
      </c>
      <c r="U133" s="195">
        <v>2.045983274769158E-06</v>
      </c>
      <c r="V133" s="245">
        <v>40940</v>
      </c>
      <c r="W133" s="196">
        <v>0.0098</v>
      </c>
      <c r="X133" s="197" t="str">
        <f t="shared" si="3"/>
        <v>High</v>
      </c>
    </row>
    <row r="134" spans="1:24" ht="12.75">
      <c r="A134" s="266"/>
      <c r="B134" s="199" t="s">
        <v>355</v>
      </c>
      <c r="C134" s="186" t="s">
        <v>356</v>
      </c>
      <c r="D134" s="187" t="s">
        <v>189</v>
      </c>
      <c r="E134" s="188">
        <v>101</v>
      </c>
      <c r="F134" s="188" t="s">
        <v>357</v>
      </c>
      <c r="G134" s="188">
        <v>146884096</v>
      </c>
      <c r="H134" s="188" t="s">
        <v>280</v>
      </c>
      <c r="I134" s="188">
        <v>1289</v>
      </c>
      <c r="J134" s="189">
        <f t="shared" si="2"/>
        <v>6.876169902015804E-07</v>
      </c>
      <c r="K134" s="189">
        <v>6.910210347075288E-07</v>
      </c>
      <c r="L134" s="190" t="s">
        <v>223</v>
      </c>
      <c r="M134" s="188" t="s">
        <v>331</v>
      </c>
      <c r="N134" s="191">
        <v>1.388E-06</v>
      </c>
      <c r="O134" s="192">
        <v>0.7031</v>
      </c>
      <c r="P134" s="193">
        <v>506500</v>
      </c>
      <c r="Q134" s="194">
        <v>3.3984149855907777</v>
      </c>
      <c r="R134" s="198"/>
      <c r="S134" s="110"/>
      <c r="T134" s="195">
        <v>4.717394202474353E-06</v>
      </c>
      <c r="U134" s="195">
        <v>8.100833572053788E-07</v>
      </c>
      <c r="V134" s="245">
        <v>40940</v>
      </c>
      <c r="W134" s="196">
        <v>0.594</v>
      </c>
      <c r="X134" s="197">
        <f aca="true" t="shared" si="4" ref="X134:X196">IF($W134="","",IF($W134&lt;0.001,"Extreme",IF($W134&lt;0.01,"High",IF($W134&lt;0.05,"Significant",""))))</f>
      </c>
    </row>
    <row r="135" spans="1:24" ht="12.75">
      <c r="A135" s="266"/>
      <c r="B135" s="199" t="s">
        <v>358</v>
      </c>
      <c r="C135" s="186" t="s">
        <v>356</v>
      </c>
      <c r="D135" s="187" t="s">
        <v>189</v>
      </c>
      <c r="E135" s="188">
        <v>1</v>
      </c>
      <c r="F135" s="188" t="s">
        <v>359</v>
      </c>
      <c r="G135" s="188">
        <v>6381312</v>
      </c>
      <c r="H135" s="188" t="s">
        <v>280</v>
      </c>
      <c r="I135" s="188">
        <v>56</v>
      </c>
      <c r="J135" s="189">
        <f t="shared" si="2"/>
        <v>1.5670758615156255E-07</v>
      </c>
      <c r="K135" s="189"/>
      <c r="L135" s="190" t="s">
        <v>223</v>
      </c>
      <c r="M135" s="188" t="s">
        <v>321</v>
      </c>
      <c r="N135" s="191">
        <v>2.35E-07</v>
      </c>
      <c r="O135" s="192">
        <v>1.5</v>
      </c>
      <c r="P135" s="193">
        <v>6381312</v>
      </c>
      <c r="Q135" s="194">
        <v>2.6042553191489364</v>
      </c>
      <c r="R135" s="198"/>
      <c r="S135" s="110"/>
      <c r="T135" s="195">
        <v>6.123135621600906E-07</v>
      </c>
      <c r="U135" s="195">
        <v>1.8538302881359437E-07</v>
      </c>
      <c r="V135" s="245">
        <v>40940</v>
      </c>
      <c r="W135" s="196">
        <v>0.4301</v>
      </c>
      <c r="X135" s="197">
        <f t="shared" si="4"/>
      </c>
    </row>
    <row r="136" spans="1:24" ht="12.75">
      <c r="A136" s="266"/>
      <c r="B136" s="198" t="s">
        <v>376</v>
      </c>
      <c r="C136" s="186" t="s">
        <v>377</v>
      </c>
      <c r="D136" s="187" t="s">
        <v>189</v>
      </c>
      <c r="E136" s="188">
        <v>179</v>
      </c>
      <c r="F136" s="188" t="s">
        <v>378</v>
      </c>
      <c r="G136" s="188">
        <v>126213</v>
      </c>
      <c r="H136" s="188" t="s">
        <v>281</v>
      </c>
      <c r="I136" s="188">
        <v>4494</v>
      </c>
      <c r="J136" s="189">
        <f aca="true" t="shared" si="5" ref="J136:J199">IF($G136="","",$E136/$G136)</f>
        <v>0.0014182374240371436</v>
      </c>
      <c r="K136" s="189">
        <v>0.0014221877129320043</v>
      </c>
      <c r="L136" s="190" t="s">
        <v>7</v>
      </c>
      <c r="M136" s="188" t="s">
        <v>331</v>
      </c>
      <c r="N136" s="191">
        <v>0.002392</v>
      </c>
      <c r="O136" s="192">
        <v>0.9548</v>
      </c>
      <c r="P136" s="193">
        <v>398.3</v>
      </c>
      <c r="Q136" s="194">
        <v>3.040969899665552</v>
      </c>
      <c r="R136" s="198"/>
      <c r="S136" s="110"/>
      <c r="T136" s="195">
        <v>0.007299972188579905</v>
      </c>
      <c r="U136" s="195">
        <v>0.0016306010376423794</v>
      </c>
      <c r="V136" s="245">
        <v>40940</v>
      </c>
      <c r="W136" s="196">
        <v>0.0122</v>
      </c>
      <c r="X136" s="197" t="str">
        <f t="shared" si="4"/>
        <v>Significant</v>
      </c>
    </row>
    <row r="137" spans="1:24" ht="12.75">
      <c r="A137" s="266"/>
      <c r="B137" s="198" t="s">
        <v>379</v>
      </c>
      <c r="C137" s="186" t="s">
        <v>380</v>
      </c>
      <c r="D137" s="187" t="s">
        <v>189</v>
      </c>
      <c r="E137" s="188">
        <v>4</v>
      </c>
      <c r="F137" s="188" t="s">
        <v>381</v>
      </c>
      <c r="G137" s="188">
        <v>91161573</v>
      </c>
      <c r="H137" s="188" t="s">
        <v>280</v>
      </c>
      <c r="I137" s="188">
        <v>800</v>
      </c>
      <c r="J137" s="189">
        <f t="shared" si="5"/>
        <v>4.3878137118147357E-08</v>
      </c>
      <c r="K137" s="189">
        <v>4.9362904257915774E-08</v>
      </c>
      <c r="L137" s="190" t="s">
        <v>223</v>
      </c>
      <c r="M137" s="188" t="s">
        <v>331</v>
      </c>
      <c r="N137" s="191">
        <v>2.113E-07</v>
      </c>
      <c r="O137" s="192">
        <v>1.156</v>
      </c>
      <c r="P137" s="193">
        <v>5470000</v>
      </c>
      <c r="Q137" s="194">
        <v>2.8471367723615715</v>
      </c>
      <c r="R137" s="198"/>
      <c r="S137" s="110"/>
      <c r="T137" s="195">
        <v>6.017152722893357E-07</v>
      </c>
      <c r="U137" s="195">
        <v>1.5446238198595252E-07</v>
      </c>
      <c r="V137" s="245">
        <v>40940</v>
      </c>
      <c r="W137" s="196">
        <v>0.0791</v>
      </c>
      <c r="X137" s="197">
        <f t="shared" si="4"/>
      </c>
    </row>
    <row r="138" spans="1:24" ht="12.75">
      <c r="A138" s="266"/>
      <c r="B138" s="199" t="s">
        <v>382</v>
      </c>
      <c r="C138" s="186" t="s">
        <v>377</v>
      </c>
      <c r="D138" s="187" t="s">
        <v>189</v>
      </c>
      <c r="E138" s="188">
        <v>7</v>
      </c>
      <c r="F138" s="188" t="s">
        <v>383</v>
      </c>
      <c r="G138" s="188">
        <v>13080</v>
      </c>
      <c r="H138" s="188" t="s">
        <v>281</v>
      </c>
      <c r="I138" s="188">
        <v>667</v>
      </c>
      <c r="J138" s="189">
        <f t="shared" si="5"/>
        <v>0.0005351681957186544</v>
      </c>
      <c r="K138" s="189">
        <v>0.0005733506612644293</v>
      </c>
      <c r="L138" s="190" t="s">
        <v>7</v>
      </c>
      <c r="M138" s="188" t="s">
        <v>321</v>
      </c>
      <c r="N138" s="191">
        <v>0.000573</v>
      </c>
      <c r="O138" s="192">
        <v>7.5</v>
      </c>
      <c r="P138" s="193">
        <v>13073.74</v>
      </c>
      <c r="Q138" s="194">
        <v>1.6666666666666665</v>
      </c>
      <c r="R138" s="198"/>
      <c r="S138" s="110"/>
      <c r="T138" s="195">
        <v>0.0009559540778760697</v>
      </c>
      <c r="U138" s="195">
        <v>0.0005483840056783186</v>
      </c>
      <c r="V138" s="245">
        <v>40940</v>
      </c>
      <c r="W138" s="196">
        <v>0.6389</v>
      </c>
      <c r="X138" s="197">
        <f t="shared" si="4"/>
      </c>
    </row>
    <row r="139" spans="1:24" ht="12.75">
      <c r="A139" s="266"/>
      <c r="B139" s="199" t="s">
        <v>384</v>
      </c>
      <c r="C139" s="186" t="s">
        <v>380</v>
      </c>
      <c r="D139" s="187" t="s">
        <v>189</v>
      </c>
      <c r="E139" s="188">
        <v>4</v>
      </c>
      <c r="F139" s="188" t="s">
        <v>381</v>
      </c>
      <c r="G139" s="188">
        <v>91161573</v>
      </c>
      <c r="H139" s="188" t="s">
        <v>280</v>
      </c>
      <c r="I139" s="188">
        <v>800</v>
      </c>
      <c r="J139" s="189">
        <f t="shared" si="5"/>
        <v>4.3878137118147357E-08</v>
      </c>
      <c r="K139" s="189">
        <v>4.9362904257915774E-08</v>
      </c>
      <c r="L139" s="190" t="s">
        <v>223</v>
      </c>
      <c r="M139" s="188" t="s">
        <v>321</v>
      </c>
      <c r="N139" s="191">
        <v>4.94E-08</v>
      </c>
      <c r="O139" s="192">
        <v>4.5</v>
      </c>
      <c r="P139" s="193">
        <v>91161573</v>
      </c>
      <c r="Q139" s="194">
        <v>1.8785425101214575</v>
      </c>
      <c r="R139" s="198"/>
      <c r="S139" s="110"/>
      <c r="T139" s="195">
        <v>9.279665246729594E-08</v>
      </c>
      <c r="U139" s="195">
        <v>4.575849509828057E-08</v>
      </c>
      <c r="V139" s="245">
        <v>40940</v>
      </c>
      <c r="W139" s="196">
        <v>1</v>
      </c>
      <c r="X139" s="197">
        <f t="shared" si="4"/>
      </c>
    </row>
    <row r="140" spans="1:24" ht="12.75">
      <c r="A140" s="266"/>
      <c r="B140" s="199" t="s">
        <v>385</v>
      </c>
      <c r="C140" s="186" t="s">
        <v>377</v>
      </c>
      <c r="D140" s="187" t="s">
        <v>189</v>
      </c>
      <c r="E140" s="188">
        <v>39</v>
      </c>
      <c r="F140" s="188" t="s">
        <v>386</v>
      </c>
      <c r="G140" s="188">
        <v>7964</v>
      </c>
      <c r="H140" s="188" t="s">
        <v>281</v>
      </c>
      <c r="I140" s="188">
        <v>257</v>
      </c>
      <c r="J140" s="189">
        <f t="shared" si="5"/>
        <v>0.004897036664992466</v>
      </c>
      <c r="K140" s="189">
        <v>0.004959196484620214</v>
      </c>
      <c r="L140" s="190" t="s">
        <v>7</v>
      </c>
      <c r="M140" s="188" t="s">
        <v>331</v>
      </c>
      <c r="N140" s="191">
        <v>0.006662</v>
      </c>
      <c r="O140" s="192">
        <v>1.09</v>
      </c>
      <c r="P140" s="193">
        <v>162.5</v>
      </c>
      <c r="Q140" s="194">
        <v>2.8970279195436808</v>
      </c>
      <c r="R140" s="198"/>
      <c r="S140" s="110"/>
      <c r="T140" s="195">
        <v>0.019494190600979164</v>
      </c>
      <c r="U140" s="195">
        <v>0.004803297969014221</v>
      </c>
      <c r="V140" s="245">
        <v>40940</v>
      </c>
      <c r="W140" s="196">
        <v>0.4811</v>
      </c>
      <c r="X140" s="197">
        <f t="shared" si="4"/>
      </c>
    </row>
    <row r="141" spans="1:24" ht="12.75">
      <c r="A141" s="266"/>
      <c r="B141" s="199" t="s">
        <v>387</v>
      </c>
      <c r="C141" s="186" t="s">
        <v>380</v>
      </c>
      <c r="D141" s="187" t="s">
        <v>189</v>
      </c>
      <c r="E141" s="188">
        <v>4</v>
      </c>
      <c r="F141" s="188" t="s">
        <v>381</v>
      </c>
      <c r="G141" s="188">
        <v>91161573</v>
      </c>
      <c r="H141" s="188" t="s">
        <v>280</v>
      </c>
      <c r="I141" s="188">
        <v>800</v>
      </c>
      <c r="J141" s="189">
        <f t="shared" si="5"/>
        <v>4.3878137118147357E-08</v>
      </c>
      <c r="K141" s="189">
        <v>4.9362904257915774E-08</v>
      </c>
      <c r="L141" s="190" t="s">
        <v>223</v>
      </c>
      <c r="M141" s="188" t="s">
        <v>331</v>
      </c>
      <c r="N141" s="191">
        <v>8.077E-07</v>
      </c>
      <c r="O141" s="192">
        <v>1.37</v>
      </c>
      <c r="P141" s="193">
        <v>1696000</v>
      </c>
      <c r="Q141" s="194">
        <v>2.6854029961619412</v>
      </c>
      <c r="R141" s="198"/>
      <c r="S141" s="110"/>
      <c r="T141" s="195">
        <v>2.1694855903281268E-06</v>
      </c>
      <c r="U141" s="195">
        <v>6.21952618856438E-07</v>
      </c>
      <c r="V141" s="245">
        <v>40940</v>
      </c>
      <c r="W141" s="196">
        <v>0.0182</v>
      </c>
      <c r="X141" s="197" t="str">
        <f t="shared" si="4"/>
        <v>Significant</v>
      </c>
    </row>
    <row r="142" spans="1:24" ht="12.75">
      <c r="A142" s="266"/>
      <c r="B142" s="199" t="s">
        <v>388</v>
      </c>
      <c r="C142" s="186" t="s">
        <v>377</v>
      </c>
      <c r="D142" s="187" t="s">
        <v>189</v>
      </c>
      <c r="E142" s="188">
        <v>59</v>
      </c>
      <c r="F142" s="188" t="s">
        <v>389</v>
      </c>
      <c r="G142" s="188">
        <v>43068</v>
      </c>
      <c r="H142" s="188" t="s">
        <v>281</v>
      </c>
      <c r="I142" s="188">
        <v>1087</v>
      </c>
      <c r="J142" s="189">
        <f t="shared" si="5"/>
        <v>0.0013699266276585864</v>
      </c>
      <c r="K142" s="189">
        <v>0.0013815040980751816</v>
      </c>
      <c r="L142" s="190" t="s">
        <v>7</v>
      </c>
      <c r="M142" s="188" t="s">
        <v>331</v>
      </c>
      <c r="N142" s="191">
        <v>0.002703</v>
      </c>
      <c r="O142" s="192">
        <v>0.5562</v>
      </c>
      <c r="P142" s="193">
        <v>205.2</v>
      </c>
      <c r="Q142" s="194">
        <v>3.6936736958934513</v>
      </c>
      <c r="R142" s="198"/>
      <c r="S142" s="110"/>
      <c r="T142" s="195">
        <v>0.010023028284146647</v>
      </c>
      <c r="U142" s="195">
        <v>0.0013475679632730152</v>
      </c>
      <c r="V142" s="245">
        <v>40940</v>
      </c>
      <c r="W142" s="196">
        <v>0.1995</v>
      </c>
      <c r="X142" s="197">
        <f t="shared" si="4"/>
      </c>
    </row>
    <row r="143" spans="1:24" ht="12.75">
      <c r="A143" s="266"/>
      <c r="B143" s="199" t="s">
        <v>390</v>
      </c>
      <c r="C143" s="186" t="s">
        <v>380</v>
      </c>
      <c r="D143" s="187" t="s">
        <v>189</v>
      </c>
      <c r="E143" s="188">
        <v>4</v>
      </c>
      <c r="F143" s="188" t="s">
        <v>381</v>
      </c>
      <c r="G143" s="188">
        <v>91161573</v>
      </c>
      <c r="H143" s="188" t="s">
        <v>280</v>
      </c>
      <c r="I143" s="188">
        <v>800</v>
      </c>
      <c r="J143" s="189">
        <f t="shared" si="5"/>
        <v>4.3878137118147357E-08</v>
      </c>
      <c r="K143" s="189">
        <v>4.9362904257915774E-08</v>
      </c>
      <c r="L143" s="190" t="s">
        <v>223</v>
      </c>
      <c r="M143" s="188" t="s">
        <v>321</v>
      </c>
      <c r="N143" s="191">
        <v>1.04E-07</v>
      </c>
      <c r="O143" s="192">
        <v>14.5</v>
      </c>
      <c r="P143" s="193">
        <v>139818814</v>
      </c>
      <c r="Q143" s="194">
        <v>1.4615384615384617</v>
      </c>
      <c r="R143" s="198"/>
      <c r="S143" s="110"/>
      <c r="T143" s="195">
        <v>1.5218612772101802E-07</v>
      </c>
      <c r="U143" s="195">
        <v>1.0133159975236322E-07</v>
      </c>
      <c r="V143" s="245">
        <v>40940</v>
      </c>
      <c r="W143" s="196">
        <v>0.0543</v>
      </c>
      <c r="X143" s="197">
        <f t="shared" si="4"/>
      </c>
    </row>
    <row r="144" spans="1:24" ht="12.75">
      <c r="A144" s="266"/>
      <c r="B144" s="198" t="s">
        <v>51</v>
      </c>
      <c r="C144" s="186" t="s">
        <v>518</v>
      </c>
      <c r="D144" s="187" t="s">
        <v>189</v>
      </c>
      <c r="E144" s="188">
        <v>95</v>
      </c>
      <c r="F144" s="188" t="s">
        <v>519</v>
      </c>
      <c r="G144" s="188">
        <v>25981056</v>
      </c>
      <c r="H144" s="188" t="s">
        <v>280</v>
      </c>
      <c r="I144" s="188">
        <v>228</v>
      </c>
      <c r="J144" s="189">
        <f t="shared" si="5"/>
        <v>3.65651034353646E-06</v>
      </c>
      <c r="K144" s="189">
        <v>3.6757551348182306E-06</v>
      </c>
      <c r="L144" s="190" t="s">
        <v>223</v>
      </c>
      <c r="M144" s="188" t="s">
        <v>331</v>
      </c>
      <c r="N144" s="191">
        <v>5.6E-06</v>
      </c>
      <c r="O144" s="192">
        <v>1.184</v>
      </c>
      <c r="P144" s="193">
        <v>211400</v>
      </c>
      <c r="Q144" s="194">
        <v>2.8232142857142857</v>
      </c>
      <c r="R144" s="198"/>
      <c r="S144" s="110"/>
      <c r="T144" s="195">
        <v>1.5814588460377203E-05</v>
      </c>
      <c r="U144" s="195">
        <v>4.126209104524698E-06</v>
      </c>
      <c r="V144" s="245">
        <v>40940</v>
      </c>
      <c r="W144" s="196">
        <v>0.4357</v>
      </c>
      <c r="X144" s="197">
        <f t="shared" si="4"/>
      </c>
    </row>
    <row r="145" spans="1:24" ht="12.75">
      <c r="A145" s="266"/>
      <c r="B145" s="198" t="s">
        <v>520</v>
      </c>
      <c r="C145" s="186" t="s">
        <v>521</v>
      </c>
      <c r="D145" s="187" t="s">
        <v>189</v>
      </c>
      <c r="E145" s="188">
        <v>6</v>
      </c>
      <c r="F145" s="188" t="s">
        <v>522</v>
      </c>
      <c r="G145" s="188">
        <v>24727584</v>
      </c>
      <c r="H145" s="188" t="s">
        <v>280</v>
      </c>
      <c r="I145" s="188">
        <v>217</v>
      </c>
      <c r="J145" s="189">
        <f t="shared" si="5"/>
        <v>2.426440043637098E-07</v>
      </c>
      <c r="K145" s="189">
        <v>2.628643380606856E-07</v>
      </c>
      <c r="L145" s="190" t="s">
        <v>223</v>
      </c>
      <c r="M145" s="188" t="s">
        <v>331</v>
      </c>
      <c r="N145" s="191">
        <v>2.612E-07</v>
      </c>
      <c r="O145" s="192">
        <v>0.8438</v>
      </c>
      <c r="P145" s="193">
        <v>3230000</v>
      </c>
      <c r="Q145" s="194">
        <v>3.1830015313935682</v>
      </c>
      <c r="R145" s="198"/>
      <c r="S145" s="110"/>
      <c r="T145" s="195"/>
      <c r="U145" s="195"/>
      <c r="V145" s="245"/>
      <c r="W145" s="196">
        <v>0.9485</v>
      </c>
      <c r="X145" s="197">
        <f t="shared" si="4"/>
      </c>
    </row>
    <row r="146" spans="1:24" ht="12.75">
      <c r="A146" s="266"/>
      <c r="B146" s="198" t="s">
        <v>10</v>
      </c>
      <c r="C146" s="198" t="s">
        <v>11</v>
      </c>
      <c r="D146" s="187" t="s">
        <v>189</v>
      </c>
      <c r="E146" s="188">
        <v>2</v>
      </c>
      <c r="F146" s="188">
        <v>750</v>
      </c>
      <c r="G146" s="188">
        <v>750</v>
      </c>
      <c r="H146" s="188" t="s">
        <v>280</v>
      </c>
      <c r="I146" s="188">
        <v>225</v>
      </c>
      <c r="J146" s="189">
        <f t="shared" si="5"/>
        <v>0.0026666666666666666</v>
      </c>
      <c r="K146" s="189">
        <v>0.0033333333333333335</v>
      </c>
      <c r="L146" s="190" t="s">
        <v>224</v>
      </c>
      <c r="M146" s="188" t="s">
        <v>327</v>
      </c>
      <c r="N146" s="189">
        <v>0.0033333333333333335</v>
      </c>
      <c r="O146" s="200">
        <v>0.5</v>
      </c>
      <c r="P146" s="193">
        <v>149.5</v>
      </c>
      <c r="Q146" s="194">
        <v>8.396238784356317</v>
      </c>
      <c r="R146" s="198"/>
      <c r="S146" s="110"/>
      <c r="T146" s="195">
        <v>0.01278674602508545</v>
      </c>
      <c r="U146" s="195">
        <v>0.0015229135751724243</v>
      </c>
      <c r="V146" s="245">
        <v>39114</v>
      </c>
      <c r="W146" s="196"/>
      <c r="X146" s="197">
        <f t="shared" si="4"/>
      </c>
    </row>
    <row r="147" spans="1:24" ht="12.75">
      <c r="A147" s="267"/>
      <c r="B147" s="198" t="s">
        <v>50</v>
      </c>
      <c r="C147" s="186" t="s">
        <v>686</v>
      </c>
      <c r="D147" s="187" t="s">
        <v>189</v>
      </c>
      <c r="E147" s="188">
        <v>267</v>
      </c>
      <c r="F147" s="188" t="s">
        <v>687</v>
      </c>
      <c r="G147" s="188">
        <v>599615105</v>
      </c>
      <c r="H147" s="188" t="s">
        <v>280</v>
      </c>
      <c r="I147" s="188">
        <v>5262</v>
      </c>
      <c r="J147" s="189">
        <f t="shared" si="5"/>
        <v>4.452856470318572E-07</v>
      </c>
      <c r="K147" s="189">
        <v>4.4611951528472585E-07</v>
      </c>
      <c r="L147" s="190" t="s">
        <v>223</v>
      </c>
      <c r="M147" s="188" t="s">
        <v>331</v>
      </c>
      <c r="N147" s="191">
        <v>9.437E-07</v>
      </c>
      <c r="O147" s="192">
        <v>0.9572</v>
      </c>
      <c r="P147" s="193">
        <v>1014000</v>
      </c>
      <c r="Q147" s="194">
        <v>3.0422803857157996</v>
      </c>
      <c r="R147" s="198"/>
      <c r="S147" s="110"/>
      <c r="T147" s="195">
        <v>2.872082044545838E-06</v>
      </c>
      <c r="U147" s="195">
        <v>6.42784590975459E-07</v>
      </c>
      <c r="V147" s="245">
        <v>40940</v>
      </c>
      <c r="W147" s="196">
        <v>0.1035</v>
      </c>
      <c r="X147" s="197">
        <f t="shared" si="4"/>
      </c>
    </row>
    <row r="148" spans="1:24" ht="12.75">
      <c r="A148" s="253" t="s">
        <v>821</v>
      </c>
      <c r="B148" s="201" t="s">
        <v>465</v>
      </c>
      <c r="C148" s="202" t="s">
        <v>466</v>
      </c>
      <c r="D148" s="203" t="s">
        <v>189</v>
      </c>
      <c r="E148" s="204">
        <v>3</v>
      </c>
      <c r="F148" s="204" t="s">
        <v>467</v>
      </c>
      <c r="G148" s="204">
        <v>24955463</v>
      </c>
      <c r="H148" s="204" t="s">
        <v>280</v>
      </c>
      <c r="I148" s="204">
        <v>219</v>
      </c>
      <c r="J148" s="205">
        <f t="shared" si="5"/>
        <v>1.2021415912018944E-07</v>
      </c>
      <c r="K148" s="205">
        <v>1.4024985230688768E-07</v>
      </c>
      <c r="L148" s="206" t="s">
        <v>223</v>
      </c>
      <c r="M148" s="204" t="s">
        <v>321</v>
      </c>
      <c r="N148" s="207">
        <v>1.4E-07</v>
      </c>
      <c r="O148" s="208">
        <v>3.5</v>
      </c>
      <c r="P148" s="209">
        <v>24955463</v>
      </c>
      <c r="Q148" s="210">
        <v>2.0142857142857142</v>
      </c>
      <c r="R148" s="215"/>
      <c r="S148" s="211"/>
      <c r="T148" s="212"/>
      <c r="U148" s="212"/>
      <c r="V148" s="246"/>
      <c r="W148" s="213">
        <v>0.5138</v>
      </c>
      <c r="X148" s="214">
        <f t="shared" si="4"/>
      </c>
    </row>
    <row r="149" spans="1:24" ht="12.75">
      <c r="A149" s="254"/>
      <c r="B149" s="215" t="s">
        <v>826</v>
      </c>
      <c r="C149" s="202" t="s">
        <v>468</v>
      </c>
      <c r="D149" s="203" t="s">
        <v>189</v>
      </c>
      <c r="E149" s="204">
        <v>3</v>
      </c>
      <c r="F149" s="204" t="s">
        <v>469</v>
      </c>
      <c r="G149" s="204">
        <v>11281248</v>
      </c>
      <c r="H149" s="204" t="s">
        <v>280</v>
      </c>
      <c r="I149" s="204">
        <v>99</v>
      </c>
      <c r="J149" s="205">
        <f t="shared" si="5"/>
        <v>2.659280249844698E-07</v>
      </c>
      <c r="K149" s="205">
        <v>3.102493624818814E-07</v>
      </c>
      <c r="L149" s="206" t="s">
        <v>223</v>
      </c>
      <c r="M149" s="204" t="s">
        <v>321</v>
      </c>
      <c r="N149" s="207">
        <v>3.1E-07</v>
      </c>
      <c r="O149" s="208">
        <v>3.5</v>
      </c>
      <c r="P149" s="209">
        <v>11281248</v>
      </c>
      <c r="Q149" s="210">
        <v>2.009677419354839</v>
      </c>
      <c r="R149" s="215"/>
      <c r="S149" s="211"/>
      <c r="T149" s="212"/>
      <c r="U149" s="212"/>
      <c r="V149" s="246"/>
      <c r="W149" s="213">
        <v>0.5138</v>
      </c>
      <c r="X149" s="214">
        <f t="shared" si="4"/>
      </c>
    </row>
    <row r="150" spans="1:24" ht="12.75">
      <c r="A150" s="254"/>
      <c r="B150" s="201" t="s">
        <v>470</v>
      </c>
      <c r="C150" s="202" t="s">
        <v>471</v>
      </c>
      <c r="D150" s="203" t="s">
        <v>189</v>
      </c>
      <c r="E150" s="204">
        <v>1</v>
      </c>
      <c r="F150" s="204" t="s">
        <v>472</v>
      </c>
      <c r="G150" s="204">
        <v>19143936</v>
      </c>
      <c r="H150" s="204" t="s">
        <v>280</v>
      </c>
      <c r="I150" s="204">
        <v>168</v>
      </c>
      <c r="J150" s="205">
        <f t="shared" si="5"/>
        <v>5.223586205052085E-08</v>
      </c>
      <c r="K150" s="205">
        <v>7.835379307578128E-08</v>
      </c>
      <c r="L150" s="206" t="s">
        <v>223</v>
      </c>
      <c r="M150" s="204" t="s">
        <v>321</v>
      </c>
      <c r="N150" s="207">
        <v>7.84E-08</v>
      </c>
      <c r="O150" s="208">
        <v>1.5</v>
      </c>
      <c r="P150" s="209">
        <v>19143936</v>
      </c>
      <c r="Q150" s="210">
        <v>2.6020408163265305</v>
      </c>
      <c r="R150" s="215"/>
      <c r="S150" s="211"/>
      <c r="T150" s="212"/>
      <c r="U150" s="212"/>
      <c r="V150" s="246"/>
      <c r="W150" s="213">
        <v>0.4301</v>
      </c>
      <c r="X150" s="214">
        <f t="shared" si="4"/>
      </c>
    </row>
    <row r="151" spans="1:24" ht="12.75">
      <c r="A151" s="254"/>
      <c r="B151" s="201" t="s">
        <v>473</v>
      </c>
      <c r="C151" s="202" t="s">
        <v>474</v>
      </c>
      <c r="D151" s="203" t="s">
        <v>189</v>
      </c>
      <c r="E151" s="204">
        <v>16</v>
      </c>
      <c r="F151" s="204" t="s">
        <v>472</v>
      </c>
      <c r="G151" s="204">
        <v>19143936</v>
      </c>
      <c r="H151" s="204" t="s">
        <v>280</v>
      </c>
      <c r="I151" s="204">
        <v>168</v>
      </c>
      <c r="J151" s="205">
        <f t="shared" si="5"/>
        <v>8.357737928083336E-07</v>
      </c>
      <c r="K151" s="205">
        <v>8.618917238335941E-07</v>
      </c>
      <c r="L151" s="206" t="s">
        <v>223</v>
      </c>
      <c r="M151" s="204" t="s">
        <v>321</v>
      </c>
      <c r="N151" s="207">
        <v>8.62E-07</v>
      </c>
      <c r="O151" s="208">
        <v>16.5</v>
      </c>
      <c r="P151" s="209">
        <v>19143936</v>
      </c>
      <c r="Q151" s="210">
        <v>1.4385150812064966</v>
      </c>
      <c r="R151" s="215"/>
      <c r="S151" s="211"/>
      <c r="T151" s="212"/>
      <c r="U151" s="212"/>
      <c r="V151" s="246"/>
      <c r="W151" s="213">
        <v>0.04</v>
      </c>
      <c r="X151" s="214" t="str">
        <f t="shared" si="4"/>
        <v>Significant</v>
      </c>
    </row>
    <row r="152" spans="1:24" ht="12.75">
      <c r="A152" s="254"/>
      <c r="B152" s="201" t="s">
        <v>475</v>
      </c>
      <c r="C152" s="202" t="s">
        <v>476</v>
      </c>
      <c r="D152" s="203" t="s">
        <v>189</v>
      </c>
      <c r="E152" s="204">
        <v>76</v>
      </c>
      <c r="F152" s="204" t="s">
        <v>472</v>
      </c>
      <c r="G152" s="204">
        <v>19143936</v>
      </c>
      <c r="H152" s="204" t="s">
        <v>280</v>
      </c>
      <c r="I152" s="204">
        <v>168</v>
      </c>
      <c r="J152" s="205">
        <f t="shared" si="5"/>
        <v>3.969925515839585E-06</v>
      </c>
      <c r="K152" s="205">
        <v>3.996043446864845E-06</v>
      </c>
      <c r="L152" s="206" t="s">
        <v>223</v>
      </c>
      <c r="M152" s="204" t="s">
        <v>321</v>
      </c>
      <c r="N152" s="207">
        <v>4E-06</v>
      </c>
      <c r="O152" s="208">
        <v>76.5</v>
      </c>
      <c r="P152" s="209">
        <v>19143936</v>
      </c>
      <c r="Q152" s="210">
        <v>1.195</v>
      </c>
      <c r="R152" s="215"/>
      <c r="S152" s="211"/>
      <c r="T152" s="212"/>
      <c r="U152" s="212"/>
      <c r="V152" s="246"/>
      <c r="W152" s="213">
        <v>0.9973</v>
      </c>
      <c r="X152" s="214">
        <f t="shared" si="4"/>
      </c>
    </row>
    <row r="153" spans="1:24" ht="12.75">
      <c r="A153" s="254"/>
      <c r="B153" s="201" t="s">
        <v>477</v>
      </c>
      <c r="C153" s="202" t="s">
        <v>478</v>
      </c>
      <c r="D153" s="203" t="s">
        <v>189</v>
      </c>
      <c r="E153" s="204">
        <v>44</v>
      </c>
      <c r="F153" s="204" t="s">
        <v>472</v>
      </c>
      <c r="G153" s="204">
        <v>19143936</v>
      </c>
      <c r="H153" s="204" t="s">
        <v>280</v>
      </c>
      <c r="I153" s="204">
        <v>168</v>
      </c>
      <c r="J153" s="205">
        <f t="shared" si="5"/>
        <v>2.2983779302229176E-06</v>
      </c>
      <c r="K153" s="205">
        <v>2.324495861248178E-06</v>
      </c>
      <c r="L153" s="206" t="s">
        <v>223</v>
      </c>
      <c r="M153" s="204" t="s">
        <v>321</v>
      </c>
      <c r="N153" s="207">
        <v>2.32E-06</v>
      </c>
      <c r="O153" s="208">
        <v>44.5</v>
      </c>
      <c r="P153" s="209">
        <v>19143936</v>
      </c>
      <c r="Q153" s="210">
        <v>1.2629310344827587</v>
      </c>
      <c r="R153" s="215"/>
      <c r="S153" s="211"/>
      <c r="T153" s="212"/>
      <c r="U153" s="212"/>
      <c r="V153" s="246"/>
      <c r="W153" s="213">
        <v>0.4567</v>
      </c>
      <c r="X153" s="214">
        <f t="shared" si="4"/>
      </c>
    </row>
    <row r="154" spans="1:24" ht="12.75">
      <c r="A154" s="254"/>
      <c r="B154" s="215" t="s">
        <v>627</v>
      </c>
      <c r="C154" s="202" t="s">
        <v>628</v>
      </c>
      <c r="D154" s="203" t="s">
        <v>189</v>
      </c>
      <c r="E154" s="204">
        <v>5</v>
      </c>
      <c r="F154" s="204" t="s">
        <v>550</v>
      </c>
      <c r="G154" s="204">
        <v>10825440</v>
      </c>
      <c r="H154" s="204" t="s">
        <v>280</v>
      </c>
      <c r="I154" s="204">
        <v>95</v>
      </c>
      <c r="J154" s="205">
        <f t="shared" si="5"/>
        <v>4.6187499076250016E-07</v>
      </c>
      <c r="K154" s="205">
        <v>5.080624898387502E-07</v>
      </c>
      <c r="L154" s="206" t="s">
        <v>223</v>
      </c>
      <c r="M154" s="204" t="s">
        <v>321</v>
      </c>
      <c r="N154" s="207">
        <v>5.08E-07</v>
      </c>
      <c r="O154" s="208">
        <v>5.5</v>
      </c>
      <c r="P154" s="209">
        <v>10825440</v>
      </c>
      <c r="Q154" s="210">
        <v>1.7893700787401574</v>
      </c>
      <c r="R154" s="215"/>
      <c r="S154" s="211"/>
      <c r="T154" s="212">
        <v>9.087452781386673E-07</v>
      </c>
      <c r="U154" s="212">
        <v>4.776247806148604E-07</v>
      </c>
      <c r="V154" s="246">
        <v>40940</v>
      </c>
      <c r="W154" s="213">
        <v>0.3452</v>
      </c>
      <c r="X154" s="214">
        <f t="shared" si="4"/>
      </c>
    </row>
    <row r="155" spans="1:24" ht="12.75">
      <c r="A155" s="254"/>
      <c r="B155" s="215" t="s">
        <v>695</v>
      </c>
      <c r="C155" s="202" t="s">
        <v>696</v>
      </c>
      <c r="D155" s="203" t="s">
        <v>189</v>
      </c>
      <c r="E155" s="204">
        <v>4</v>
      </c>
      <c r="F155" s="204" t="s">
        <v>697</v>
      </c>
      <c r="G155" s="204">
        <v>1139520</v>
      </c>
      <c r="H155" s="204" t="s">
        <v>280</v>
      </c>
      <c r="I155" s="204">
        <v>10</v>
      </c>
      <c r="J155" s="205">
        <f t="shared" si="5"/>
        <v>3.5102499297950014E-06</v>
      </c>
      <c r="K155" s="205">
        <v>3.949031171019376E-06</v>
      </c>
      <c r="L155" s="206" t="s">
        <v>223</v>
      </c>
      <c r="M155" s="204" t="s">
        <v>321</v>
      </c>
      <c r="N155" s="207">
        <v>3.95E-06</v>
      </c>
      <c r="O155" s="208">
        <v>4.5</v>
      </c>
      <c r="P155" s="209">
        <v>1139520</v>
      </c>
      <c r="Q155" s="210">
        <v>1.8784810126582276</v>
      </c>
      <c r="R155" s="215"/>
      <c r="S155" s="211"/>
      <c r="T155" s="212"/>
      <c r="U155" s="212"/>
      <c r="V155" s="246">
        <v>40940</v>
      </c>
      <c r="W155" s="213">
        <v>0.7525</v>
      </c>
      <c r="X155" s="214">
        <f t="shared" si="4"/>
      </c>
    </row>
    <row r="156" spans="1:24" ht="25.5">
      <c r="A156" s="255"/>
      <c r="B156" s="215" t="s">
        <v>698</v>
      </c>
      <c r="C156" s="202" t="s">
        <v>699</v>
      </c>
      <c r="D156" s="203" t="s">
        <v>189</v>
      </c>
      <c r="E156" s="204">
        <v>64</v>
      </c>
      <c r="F156" s="204" t="s">
        <v>700</v>
      </c>
      <c r="G156" s="204">
        <v>23929916</v>
      </c>
      <c r="H156" s="204" t="s">
        <v>280</v>
      </c>
      <c r="I156" s="204">
        <v>210</v>
      </c>
      <c r="J156" s="205">
        <f t="shared" si="5"/>
        <v>2.6744765840381556E-06</v>
      </c>
      <c r="K156" s="205">
        <v>2.6953709323509534E-06</v>
      </c>
      <c r="L156" s="206" t="s">
        <v>223</v>
      </c>
      <c r="M156" s="204" t="s">
        <v>331</v>
      </c>
      <c r="N156" s="207">
        <v>3.073E-06</v>
      </c>
      <c r="O156" s="208">
        <v>0.5221</v>
      </c>
      <c r="P156" s="209">
        <v>169900</v>
      </c>
      <c r="Q156" s="210">
        <v>3.781321184510251</v>
      </c>
      <c r="R156" s="215" t="s">
        <v>248</v>
      </c>
      <c r="S156" s="211"/>
      <c r="T156" s="212">
        <v>1.162390619538682E-05</v>
      </c>
      <c r="U156" s="212">
        <v>1.4512730319149367E-06</v>
      </c>
      <c r="V156" s="246">
        <v>40940</v>
      </c>
      <c r="W156" s="213">
        <v>0.8667</v>
      </c>
      <c r="X156" s="214">
        <f t="shared" si="4"/>
      </c>
    </row>
    <row r="157" spans="1:24" ht="12.75">
      <c r="A157" s="250" t="s">
        <v>822</v>
      </c>
      <c r="B157" s="120" t="s">
        <v>25</v>
      </c>
      <c r="C157" s="120" t="s">
        <v>28</v>
      </c>
      <c r="D157" s="122" t="s">
        <v>22</v>
      </c>
      <c r="E157" s="123">
        <v>55</v>
      </c>
      <c r="F157" s="123" t="s">
        <v>327</v>
      </c>
      <c r="G157" s="123">
        <v>102094</v>
      </c>
      <c r="H157" s="123" t="s">
        <v>281</v>
      </c>
      <c r="I157" s="123"/>
      <c r="J157" s="124">
        <f t="shared" si="5"/>
        <v>0.0005387192195427743</v>
      </c>
      <c r="K157" s="124">
        <v>0.0005436113423771977</v>
      </c>
      <c r="L157" s="125" t="s">
        <v>224</v>
      </c>
      <c r="M157" s="123" t="s">
        <v>327</v>
      </c>
      <c r="N157" s="124">
        <v>0.0005436113423771977</v>
      </c>
      <c r="O157" s="133">
        <v>0.5</v>
      </c>
      <c r="P157" s="216">
        <v>919.2747747747748</v>
      </c>
      <c r="Q157" s="129">
        <v>8.443947193457863</v>
      </c>
      <c r="R157" s="120"/>
      <c r="S157" s="95"/>
      <c r="T157" s="130">
        <v>0.0020893965846234177</v>
      </c>
      <c r="U157" s="130">
        <v>0.0002474431136000264</v>
      </c>
      <c r="V157" s="241">
        <v>39114</v>
      </c>
      <c r="W157" s="131"/>
      <c r="X157" s="132">
        <f t="shared" si="4"/>
      </c>
    </row>
    <row r="158" spans="1:24" ht="12.75">
      <c r="A158" s="251"/>
      <c r="B158" s="120" t="s">
        <v>265</v>
      </c>
      <c r="C158" s="120" t="s">
        <v>312</v>
      </c>
      <c r="D158" s="122" t="s">
        <v>22</v>
      </c>
      <c r="E158" s="123">
        <v>2</v>
      </c>
      <c r="F158" s="123">
        <v>19789</v>
      </c>
      <c r="G158" s="123">
        <v>19789</v>
      </c>
      <c r="H158" s="123" t="s">
        <v>281</v>
      </c>
      <c r="I158" s="123"/>
      <c r="J158" s="124">
        <f t="shared" si="5"/>
        <v>0.00010106624892617111</v>
      </c>
      <c r="K158" s="124">
        <v>0.00012632642748863063</v>
      </c>
      <c r="L158" s="125" t="s">
        <v>224</v>
      </c>
      <c r="M158" s="123" t="s">
        <v>327</v>
      </c>
      <c r="N158" s="124">
        <v>0.00012632642748863063</v>
      </c>
      <c r="O158" s="133">
        <v>0.5</v>
      </c>
      <c r="P158" s="128">
        <v>3957.4999999999995</v>
      </c>
      <c r="Q158" s="129">
        <v>8.442153572578668</v>
      </c>
      <c r="R158" s="120"/>
      <c r="S158" s="95"/>
      <c r="T158" s="130">
        <v>0.00048525258898735046</v>
      </c>
      <c r="U158" s="130">
        <v>5.7479715906083584E-05</v>
      </c>
      <c r="V158" s="241">
        <v>39114</v>
      </c>
      <c r="W158" s="131"/>
      <c r="X158" s="132">
        <f t="shared" si="4"/>
      </c>
    </row>
    <row r="159" spans="1:24" ht="12.75">
      <c r="A159" s="251"/>
      <c r="B159" s="120" t="s">
        <v>41</v>
      </c>
      <c r="C159" s="120" t="s">
        <v>40</v>
      </c>
      <c r="D159" s="122" t="s">
        <v>22</v>
      </c>
      <c r="E159" s="129">
        <v>24.3</v>
      </c>
      <c r="F159" s="123">
        <v>4887</v>
      </c>
      <c r="G159" s="123">
        <v>4887</v>
      </c>
      <c r="H159" s="123" t="s">
        <v>280</v>
      </c>
      <c r="I159" s="123"/>
      <c r="J159" s="124">
        <f t="shared" si="5"/>
        <v>0.004972375690607735</v>
      </c>
      <c r="K159" s="124">
        <v>0.005074687947616125</v>
      </c>
      <c r="L159" s="125" t="s">
        <v>224</v>
      </c>
      <c r="M159" s="123" t="s">
        <v>327</v>
      </c>
      <c r="N159" s="124">
        <v>0.005074687947616125</v>
      </c>
      <c r="O159" s="133">
        <v>0.5</v>
      </c>
      <c r="P159" s="128">
        <v>98.0282258064516</v>
      </c>
      <c r="Q159" s="129">
        <v>8.37125011222409</v>
      </c>
      <c r="R159" s="120"/>
      <c r="S159" s="95"/>
      <c r="T159" s="130">
        <v>0.019451916217803955</v>
      </c>
      <c r="U159" s="130">
        <v>0.002323657274246216</v>
      </c>
      <c r="V159" s="241">
        <v>39114</v>
      </c>
      <c r="W159" s="131"/>
      <c r="X159" s="132">
        <f t="shared" si="4"/>
      </c>
    </row>
    <row r="160" spans="1:24" ht="12.75">
      <c r="A160" s="251"/>
      <c r="B160" s="120" t="s">
        <v>48</v>
      </c>
      <c r="C160" s="120" t="s">
        <v>49</v>
      </c>
      <c r="D160" s="122" t="s">
        <v>22</v>
      </c>
      <c r="E160" s="123" t="s">
        <v>116</v>
      </c>
      <c r="F160" s="123" t="s">
        <v>327</v>
      </c>
      <c r="G160" s="123" t="s">
        <v>327</v>
      </c>
      <c r="H160" s="123" t="s">
        <v>280</v>
      </c>
      <c r="I160" s="123"/>
      <c r="J160" s="124">
        <f t="shared" si="5"/>
      </c>
      <c r="K160" s="124"/>
      <c r="L160" s="125" t="s">
        <v>235</v>
      </c>
      <c r="M160" s="123" t="s">
        <v>327</v>
      </c>
      <c r="N160" s="124">
        <v>0.0006255144032921811</v>
      </c>
      <c r="O160" s="133">
        <v>0.5</v>
      </c>
      <c r="P160" s="128">
        <v>798.8421052631579</v>
      </c>
      <c r="Q160" s="129">
        <v>8.435007537680226</v>
      </c>
      <c r="R160" s="120" t="s">
        <v>236</v>
      </c>
      <c r="S160" s="95"/>
      <c r="T160" s="130">
        <v>0.0024022534489631653</v>
      </c>
      <c r="U160" s="130">
        <v>0.0002847956493496895</v>
      </c>
      <c r="V160" s="241">
        <v>39114</v>
      </c>
      <c r="W160" s="131"/>
      <c r="X160" s="132">
        <f t="shared" si="4"/>
      </c>
    </row>
    <row r="161" spans="1:24" ht="12.75">
      <c r="A161" s="251"/>
      <c r="B161" s="120" t="s">
        <v>43</v>
      </c>
      <c r="C161" s="120" t="s">
        <v>42</v>
      </c>
      <c r="D161" s="122" t="s">
        <v>22</v>
      </c>
      <c r="E161" s="129">
        <v>3.3</v>
      </c>
      <c r="F161" s="123">
        <v>6075</v>
      </c>
      <c r="G161" s="123">
        <v>6075</v>
      </c>
      <c r="H161" s="123" t="s">
        <v>280</v>
      </c>
      <c r="I161" s="123"/>
      <c r="J161" s="124">
        <f t="shared" si="5"/>
        <v>0.0005432098765432099</v>
      </c>
      <c r="K161" s="124">
        <v>0.0006255144032921811</v>
      </c>
      <c r="L161" s="125" t="s">
        <v>224</v>
      </c>
      <c r="M161" s="123" t="s">
        <v>327</v>
      </c>
      <c r="N161" s="124">
        <v>0.0006255144032921811</v>
      </c>
      <c r="O161" s="133">
        <v>0.5</v>
      </c>
      <c r="P161" s="128">
        <v>798.8421052631579</v>
      </c>
      <c r="Q161" s="129">
        <v>8.435007537680226</v>
      </c>
      <c r="R161" s="120"/>
      <c r="S161" s="95"/>
      <c r="T161" s="130">
        <v>0.0024022534489631653</v>
      </c>
      <c r="U161" s="130">
        <v>0.0002847956493496895</v>
      </c>
      <c r="V161" s="241">
        <v>39114</v>
      </c>
      <c r="W161" s="131"/>
      <c r="X161" s="132">
        <f t="shared" si="4"/>
      </c>
    </row>
    <row r="162" spans="1:24" ht="12.75">
      <c r="A162" s="251"/>
      <c r="B162" s="120" t="s">
        <v>38</v>
      </c>
      <c r="C162" s="120" t="s">
        <v>39</v>
      </c>
      <c r="D162" s="122" t="s">
        <v>22</v>
      </c>
      <c r="E162" s="129">
        <v>5.6</v>
      </c>
      <c r="F162" s="123">
        <v>38115</v>
      </c>
      <c r="G162" s="123">
        <v>38115</v>
      </c>
      <c r="H162" s="123" t="s">
        <v>280</v>
      </c>
      <c r="I162" s="123"/>
      <c r="J162" s="124">
        <f t="shared" si="5"/>
        <v>0.00014692378328741963</v>
      </c>
      <c r="K162" s="124">
        <v>0.0001600419782237964</v>
      </c>
      <c r="L162" s="125" t="s">
        <v>224</v>
      </c>
      <c r="M162" s="123" t="s">
        <v>327</v>
      </c>
      <c r="N162" s="124">
        <v>0.0001600419782237964</v>
      </c>
      <c r="O162" s="133">
        <v>0.5</v>
      </c>
      <c r="P162" s="128">
        <v>3123.680327868852</v>
      </c>
      <c r="Q162" s="129">
        <v>8.441645139013223</v>
      </c>
      <c r="R162" s="120"/>
      <c r="S162" s="95"/>
      <c r="T162" s="130">
        <v>0.0006147529929876328</v>
      </c>
      <c r="U162" s="130">
        <v>7.282383739948273E-05</v>
      </c>
      <c r="V162" s="241">
        <v>39114</v>
      </c>
      <c r="W162" s="131"/>
      <c r="X162" s="132">
        <f t="shared" si="4"/>
      </c>
    </row>
    <row r="163" spans="1:24" ht="12.75">
      <c r="A163" s="251"/>
      <c r="B163" s="120" t="s">
        <v>26</v>
      </c>
      <c r="C163" s="120" t="s">
        <v>27</v>
      </c>
      <c r="D163" s="122" t="s">
        <v>22</v>
      </c>
      <c r="E163" s="129">
        <v>23.7</v>
      </c>
      <c r="F163" s="123" t="s">
        <v>327</v>
      </c>
      <c r="G163" s="123">
        <v>974417</v>
      </c>
      <c r="H163" s="123" t="s">
        <v>280</v>
      </c>
      <c r="I163" s="123"/>
      <c r="J163" s="124">
        <f t="shared" si="5"/>
        <v>2.432223575738108E-05</v>
      </c>
      <c r="K163" s="124">
        <v>2.483536309403469E-05</v>
      </c>
      <c r="L163" s="125" t="s">
        <v>224</v>
      </c>
      <c r="M163" s="123" t="s">
        <v>327</v>
      </c>
      <c r="N163" s="124">
        <v>2.483536309403469E-05</v>
      </c>
      <c r="O163" s="133">
        <v>0.5</v>
      </c>
      <c r="P163" s="128">
        <v>20132.0826446281</v>
      </c>
      <c r="Q163" s="129">
        <v>8.443576679562934</v>
      </c>
      <c r="R163" s="120"/>
      <c r="S163" s="95"/>
      <c r="T163" s="130">
        <v>9.540282189846039E-05</v>
      </c>
      <c r="U163" s="130">
        <v>1.1298863682895899E-05</v>
      </c>
      <c r="V163" s="241">
        <v>39114</v>
      </c>
      <c r="W163" s="131"/>
      <c r="X163" s="132">
        <f t="shared" si="4"/>
      </c>
    </row>
    <row r="164" spans="1:24" ht="12.75">
      <c r="A164" s="251"/>
      <c r="B164" s="120" t="s">
        <v>612</v>
      </c>
      <c r="C164" s="120" t="s">
        <v>21</v>
      </c>
      <c r="D164" s="122" t="s">
        <v>22</v>
      </c>
      <c r="E164" s="129">
        <v>1</v>
      </c>
      <c r="F164" s="123">
        <v>97359</v>
      </c>
      <c r="G164" s="123">
        <v>97359</v>
      </c>
      <c r="H164" s="123" t="s">
        <v>281</v>
      </c>
      <c r="I164" s="123"/>
      <c r="J164" s="124">
        <f t="shared" si="5"/>
        <v>1.0271264084470877E-05</v>
      </c>
      <c r="K164" s="124">
        <v>1.5406737880032867E-05</v>
      </c>
      <c r="L164" s="125" t="s">
        <v>224</v>
      </c>
      <c r="M164" s="123" t="s">
        <v>327</v>
      </c>
      <c r="N164" s="124">
        <v>1.5406737880032867E-05</v>
      </c>
      <c r="O164" s="133">
        <v>0.5</v>
      </c>
      <c r="P164" s="128">
        <v>32452.833333333336</v>
      </c>
      <c r="Q164" s="129">
        <v>8.443722880810514</v>
      </c>
      <c r="R164" s="120"/>
      <c r="S164" s="95"/>
      <c r="T164" s="130">
        <v>5.918391980230808E-05</v>
      </c>
      <c r="U164" s="130">
        <v>7.0092210080474615E-06</v>
      </c>
      <c r="V164" s="241">
        <v>39114</v>
      </c>
      <c r="W164" s="131"/>
      <c r="X164" s="132">
        <f t="shared" si="4"/>
      </c>
    </row>
    <row r="165" spans="1:24" ht="12.75">
      <c r="A165" s="251"/>
      <c r="B165" s="134" t="s">
        <v>613</v>
      </c>
      <c r="C165" s="120" t="s">
        <v>23</v>
      </c>
      <c r="D165" s="122" t="s">
        <v>22</v>
      </c>
      <c r="E165" s="129">
        <v>14</v>
      </c>
      <c r="F165" s="123">
        <v>44104</v>
      </c>
      <c r="G165" s="123">
        <v>44104</v>
      </c>
      <c r="H165" s="123" t="s">
        <v>280</v>
      </c>
      <c r="I165" s="123"/>
      <c r="J165" s="124">
        <f t="shared" si="5"/>
        <v>0.00031743152548521677</v>
      </c>
      <c r="K165" s="124">
        <v>0.00032876836568111734</v>
      </c>
      <c r="L165" s="125" t="s">
        <v>224</v>
      </c>
      <c r="M165" s="123" t="s">
        <v>327</v>
      </c>
      <c r="N165" s="124">
        <v>0.00032876836568111734</v>
      </c>
      <c r="O165" s="133">
        <v>0.5</v>
      </c>
      <c r="P165" s="128">
        <v>1520.3275862068967</v>
      </c>
      <c r="Q165" s="129">
        <v>8.439248002838195</v>
      </c>
      <c r="R165" s="120"/>
      <c r="S165" s="95"/>
      <c r="T165" s="130">
        <v>0.0012627765536308289</v>
      </c>
      <c r="U165" s="130">
        <v>0.00014963140711188316</v>
      </c>
      <c r="V165" s="241">
        <v>39114</v>
      </c>
      <c r="W165" s="131"/>
      <c r="X165" s="132">
        <f t="shared" si="4"/>
      </c>
    </row>
    <row r="166" spans="1:24" ht="12.75">
      <c r="A166" s="251"/>
      <c r="B166" s="134" t="s">
        <v>614</v>
      </c>
      <c r="C166" s="120" t="s">
        <v>24</v>
      </c>
      <c r="D166" s="122" t="s">
        <v>22</v>
      </c>
      <c r="E166" s="129">
        <v>23.1</v>
      </c>
      <c r="F166" s="123">
        <v>57199</v>
      </c>
      <c r="G166" s="123">
        <v>57199</v>
      </c>
      <c r="H166" s="123" t="s">
        <v>280</v>
      </c>
      <c r="I166" s="123"/>
      <c r="J166" s="124">
        <f t="shared" si="5"/>
        <v>0.0004038532142170318</v>
      </c>
      <c r="K166" s="124">
        <v>0.000412594625780171</v>
      </c>
      <c r="L166" s="125" t="s">
        <v>224</v>
      </c>
      <c r="M166" s="123" t="s">
        <v>327</v>
      </c>
      <c r="N166" s="124">
        <v>0.000412594625780171</v>
      </c>
      <c r="O166" s="133">
        <v>0.5</v>
      </c>
      <c r="P166" s="128">
        <v>1211.343220338983</v>
      </c>
      <c r="Q166" s="129">
        <v>8.438061611092378</v>
      </c>
      <c r="R166" s="120"/>
      <c r="S166" s="95"/>
      <c r="T166" s="130">
        <v>0.0015846937894821167</v>
      </c>
      <c r="U166" s="130">
        <v>0.00018780305981636047</v>
      </c>
      <c r="V166" s="241">
        <v>39114</v>
      </c>
      <c r="W166" s="131"/>
      <c r="X166" s="132">
        <f t="shared" si="4"/>
      </c>
    </row>
    <row r="167" spans="1:24" ht="25.5">
      <c r="A167" s="251"/>
      <c r="B167" s="120" t="s">
        <v>239</v>
      </c>
      <c r="C167" s="120" t="s">
        <v>240</v>
      </c>
      <c r="D167" s="122" t="s">
        <v>22</v>
      </c>
      <c r="E167" s="123"/>
      <c r="F167" s="123" t="s">
        <v>327</v>
      </c>
      <c r="G167" s="123" t="s">
        <v>327</v>
      </c>
      <c r="H167" s="123" t="s">
        <v>281</v>
      </c>
      <c r="I167" s="123"/>
      <c r="J167" s="124">
        <f t="shared" si="5"/>
      </c>
      <c r="K167" s="124"/>
      <c r="L167" s="125" t="s">
        <v>224</v>
      </c>
      <c r="M167" s="123" t="s">
        <v>327</v>
      </c>
      <c r="N167" s="124">
        <v>1.5542385940839425E-05</v>
      </c>
      <c r="O167" s="133">
        <v>0.5</v>
      </c>
      <c r="P167" s="128">
        <v>32169.592925449233</v>
      </c>
      <c r="Q167" s="129">
        <v>8.44371911728691</v>
      </c>
      <c r="R167" s="120" t="s">
        <v>241</v>
      </c>
      <c r="S167" s="95"/>
      <c r="T167" s="130">
        <v>5.970499478280544E-05</v>
      </c>
      <c r="U167" s="130">
        <v>7.070935680530965E-06</v>
      </c>
      <c r="V167" s="241">
        <v>39114</v>
      </c>
      <c r="W167" s="131"/>
      <c r="X167" s="132">
        <f t="shared" si="4"/>
      </c>
    </row>
    <row r="168" spans="1:24" ht="12.75">
      <c r="A168" s="251"/>
      <c r="B168" s="120" t="s">
        <v>46</v>
      </c>
      <c r="C168" s="120" t="s">
        <v>47</v>
      </c>
      <c r="D168" s="122" t="s">
        <v>22</v>
      </c>
      <c r="E168" s="123"/>
      <c r="F168" s="123" t="s">
        <v>327</v>
      </c>
      <c r="G168" s="123" t="s">
        <v>327</v>
      </c>
      <c r="H168" s="123" t="s">
        <v>280</v>
      </c>
      <c r="I168" s="123"/>
      <c r="J168" s="124">
        <f t="shared" si="5"/>
      </c>
      <c r="K168" s="124"/>
      <c r="L168" s="125" t="s">
        <v>246</v>
      </c>
      <c r="M168" s="123" t="s">
        <v>327</v>
      </c>
      <c r="N168" s="124">
        <v>0.00081469411938972</v>
      </c>
      <c r="O168" s="133">
        <v>0.5</v>
      </c>
      <c r="P168" s="128">
        <v>613.2272727272727</v>
      </c>
      <c r="Q168" s="129">
        <v>8.443947193457866</v>
      </c>
      <c r="R168" s="280" t="s">
        <v>13</v>
      </c>
      <c r="S168" s="95"/>
      <c r="T168" s="130"/>
      <c r="U168" s="130"/>
      <c r="V168" s="241">
        <v>39114</v>
      </c>
      <c r="W168" s="131"/>
      <c r="X168" s="132">
        <f t="shared" si="4"/>
      </c>
    </row>
    <row r="169" spans="1:24" ht="12.75">
      <c r="A169" s="251"/>
      <c r="B169" s="120"/>
      <c r="C169" s="120" t="s">
        <v>47</v>
      </c>
      <c r="D169" s="122" t="s">
        <v>22</v>
      </c>
      <c r="E169" s="123"/>
      <c r="F169" s="123" t="s">
        <v>327</v>
      </c>
      <c r="G169" s="123" t="s">
        <v>327</v>
      </c>
      <c r="H169" s="123" t="s">
        <v>280</v>
      </c>
      <c r="I169" s="123"/>
      <c r="J169" s="124">
        <f t="shared" si="5"/>
      </c>
      <c r="K169" s="124"/>
      <c r="L169" s="125" t="s">
        <v>247</v>
      </c>
      <c r="M169" s="123" t="s">
        <v>327</v>
      </c>
      <c r="N169" s="124">
        <v>1.0170903729548346E-07</v>
      </c>
      <c r="O169" s="133">
        <v>0.5</v>
      </c>
      <c r="P169" s="128">
        <v>4915984</v>
      </c>
      <c r="Q169" s="129">
        <v>8.443947193457863</v>
      </c>
      <c r="R169" s="280"/>
      <c r="S169" s="95"/>
      <c r="T169" s="130"/>
      <c r="U169" s="130"/>
      <c r="V169" s="241">
        <v>39114</v>
      </c>
      <c r="W169" s="131"/>
      <c r="X169" s="132">
        <f t="shared" si="4"/>
      </c>
    </row>
    <row r="170" spans="1:24" ht="12.75">
      <c r="A170" s="251"/>
      <c r="B170" s="120" t="s">
        <v>36</v>
      </c>
      <c r="C170" s="120" t="s">
        <v>37</v>
      </c>
      <c r="D170" s="122" t="s">
        <v>22</v>
      </c>
      <c r="E170" s="129">
        <v>5</v>
      </c>
      <c r="F170" s="123">
        <v>6750</v>
      </c>
      <c r="G170" s="123">
        <v>6750</v>
      </c>
      <c r="H170" s="123" t="s">
        <v>281</v>
      </c>
      <c r="I170" s="123"/>
      <c r="J170" s="124">
        <f t="shared" si="5"/>
        <v>0.0007407407407407407</v>
      </c>
      <c r="K170" s="124">
        <v>0.00081469411938972</v>
      </c>
      <c r="L170" s="125" t="s">
        <v>224</v>
      </c>
      <c r="M170" s="123" t="s">
        <v>327</v>
      </c>
      <c r="N170" s="124">
        <v>0.00081469411938972</v>
      </c>
      <c r="O170" s="133">
        <v>0.5</v>
      </c>
      <c r="P170" s="128">
        <v>613.2272727272727</v>
      </c>
      <c r="Q170" s="129">
        <v>8.443947193457866</v>
      </c>
      <c r="R170" s="280" t="s">
        <v>33</v>
      </c>
      <c r="S170" s="95"/>
      <c r="T170" s="130">
        <v>0.0031321659361342588</v>
      </c>
      <c r="U170" s="130">
        <v>0.0003709362297482122</v>
      </c>
      <c r="V170" s="241">
        <v>39114</v>
      </c>
      <c r="W170" s="131"/>
      <c r="X170" s="132">
        <f t="shared" si="4"/>
      </c>
    </row>
    <row r="171" spans="1:24" ht="12.75">
      <c r="A171" s="251"/>
      <c r="B171" s="120"/>
      <c r="C171" s="120" t="s">
        <v>37</v>
      </c>
      <c r="D171" s="122" t="s">
        <v>22</v>
      </c>
      <c r="E171" s="129">
        <v>0.5</v>
      </c>
      <c r="F171" s="123">
        <v>9831968</v>
      </c>
      <c r="G171" s="123">
        <v>9831968</v>
      </c>
      <c r="H171" s="123" t="s">
        <v>280</v>
      </c>
      <c r="I171" s="123"/>
      <c r="J171" s="124">
        <f t="shared" si="5"/>
        <v>5.085451864774173E-08</v>
      </c>
      <c r="K171" s="124">
        <v>1.0170903729548346E-07</v>
      </c>
      <c r="L171" s="125" t="s">
        <v>230</v>
      </c>
      <c r="M171" s="123" t="s">
        <v>327</v>
      </c>
      <c r="N171" s="124">
        <v>1.0170903729548346E-07</v>
      </c>
      <c r="O171" s="133">
        <v>0.5</v>
      </c>
      <c r="P171" s="128">
        <v>4915984</v>
      </c>
      <c r="Q171" s="129">
        <v>8.443947193457863</v>
      </c>
      <c r="R171" s="280"/>
      <c r="S171" s="95"/>
      <c r="T171" s="130">
        <v>3.9071111190452943E-07</v>
      </c>
      <c r="U171" s="130">
        <v>4.62711458223284E-08</v>
      </c>
      <c r="V171" s="241">
        <v>39114</v>
      </c>
      <c r="W171" s="131"/>
      <c r="X171" s="132">
        <f t="shared" si="4"/>
      </c>
    </row>
    <row r="172" spans="1:24" ht="12.75">
      <c r="A172" s="251"/>
      <c r="B172" s="120" t="s">
        <v>32</v>
      </c>
      <c r="C172" s="120" t="s">
        <v>31</v>
      </c>
      <c r="D172" s="122" t="s">
        <v>22</v>
      </c>
      <c r="E172" s="129">
        <v>2.3</v>
      </c>
      <c r="F172" s="123">
        <v>23960</v>
      </c>
      <c r="G172" s="123">
        <v>23960</v>
      </c>
      <c r="H172" s="123" t="s">
        <v>281</v>
      </c>
      <c r="I172" s="123"/>
      <c r="J172" s="124">
        <f t="shared" si="5"/>
        <v>9.599332220367279E-05</v>
      </c>
      <c r="K172" s="124">
        <v>0.00011685655857434998</v>
      </c>
      <c r="L172" s="125" t="s">
        <v>224</v>
      </c>
      <c r="M172" s="123" t="s">
        <v>327</v>
      </c>
      <c r="N172" s="124">
        <v>0.00011685655857434998</v>
      </c>
      <c r="O172" s="133">
        <v>0.5</v>
      </c>
      <c r="P172" s="128">
        <v>4278.250000000001</v>
      </c>
      <c r="Q172" s="129">
        <v>8.443947193457866</v>
      </c>
      <c r="R172" s="280" t="s">
        <v>33</v>
      </c>
      <c r="S172" s="95"/>
      <c r="T172" s="130">
        <v>0.000448952159117601</v>
      </c>
      <c r="U172" s="130">
        <v>5.316851809133015E-05</v>
      </c>
      <c r="V172" s="241">
        <v>39114</v>
      </c>
      <c r="W172" s="131"/>
      <c r="X172" s="132">
        <f t="shared" si="4"/>
      </c>
    </row>
    <row r="173" spans="1:24" ht="12.75">
      <c r="A173" s="251"/>
      <c r="B173" s="120"/>
      <c r="C173" s="120" t="s">
        <v>31</v>
      </c>
      <c r="D173" s="122" t="s">
        <v>22</v>
      </c>
      <c r="E173" s="129">
        <v>35.2</v>
      </c>
      <c r="F173" s="123">
        <v>43430451</v>
      </c>
      <c r="G173" s="123">
        <v>43430451</v>
      </c>
      <c r="H173" s="123" t="s">
        <v>280</v>
      </c>
      <c r="I173" s="123"/>
      <c r="J173" s="124">
        <f t="shared" si="5"/>
        <v>8.104912380486218E-07</v>
      </c>
      <c r="K173" s="124">
        <v>8.220038976799942E-07</v>
      </c>
      <c r="L173" s="125" t="s">
        <v>230</v>
      </c>
      <c r="M173" s="123" t="s">
        <v>327</v>
      </c>
      <c r="N173" s="124">
        <v>8.220038976799942E-07</v>
      </c>
      <c r="O173" s="133">
        <v>0.5</v>
      </c>
      <c r="P173" s="128">
        <v>608269.6218487395</v>
      </c>
      <c r="Q173" s="129">
        <v>8.443947193457864</v>
      </c>
      <c r="R173" s="280"/>
      <c r="S173" s="95"/>
      <c r="T173" s="130">
        <v>3.1576943936590524E-06</v>
      </c>
      <c r="U173" s="130">
        <v>3.73959514586442E-07</v>
      </c>
      <c r="V173" s="241">
        <v>39114</v>
      </c>
      <c r="W173" s="131"/>
      <c r="X173" s="132">
        <f t="shared" si="4"/>
      </c>
    </row>
    <row r="174" spans="1:24" ht="12.75">
      <c r="A174" s="251"/>
      <c r="B174" s="120" t="s">
        <v>34</v>
      </c>
      <c r="C174" s="120" t="s">
        <v>35</v>
      </c>
      <c r="D174" s="122" t="s">
        <v>22</v>
      </c>
      <c r="E174" s="129">
        <v>17.1</v>
      </c>
      <c r="F174" s="123">
        <v>40759</v>
      </c>
      <c r="G174" s="123">
        <v>40759</v>
      </c>
      <c r="H174" s="123" t="s">
        <v>281</v>
      </c>
      <c r="I174" s="123"/>
      <c r="J174" s="124">
        <f t="shared" si="5"/>
        <v>0.0004195392428666062</v>
      </c>
      <c r="K174" s="124">
        <v>0.0004317958783120707</v>
      </c>
      <c r="L174" s="125" t="s">
        <v>224</v>
      </c>
      <c r="M174" s="123" t="s">
        <v>327</v>
      </c>
      <c r="N174" s="124">
        <v>0.0004317958783120707</v>
      </c>
      <c r="O174" s="133">
        <v>0.5</v>
      </c>
      <c r="P174" s="128">
        <v>1157.4545454545453</v>
      </c>
      <c r="Q174" s="129">
        <v>8.443947193457866</v>
      </c>
      <c r="R174" s="280" t="s">
        <v>33</v>
      </c>
      <c r="S174" s="95"/>
      <c r="T174" s="130">
        <v>0.0016594427680013861</v>
      </c>
      <c r="U174" s="130">
        <v>0.0001965245317127369</v>
      </c>
      <c r="V174" s="241">
        <v>39114</v>
      </c>
      <c r="W174" s="131"/>
      <c r="X174" s="132">
        <f t="shared" si="4"/>
      </c>
    </row>
    <row r="175" spans="1:24" ht="12.75">
      <c r="A175" s="252"/>
      <c r="B175" s="120"/>
      <c r="C175" s="120" t="s">
        <v>35</v>
      </c>
      <c r="D175" s="122" t="s">
        <v>22</v>
      </c>
      <c r="E175" s="129">
        <v>29</v>
      </c>
      <c r="F175" s="123">
        <v>35107399</v>
      </c>
      <c r="G175" s="123">
        <v>35107399</v>
      </c>
      <c r="H175" s="123" t="s">
        <v>280</v>
      </c>
      <c r="I175" s="123"/>
      <c r="J175" s="124">
        <f t="shared" si="5"/>
        <v>8.260366995572643E-07</v>
      </c>
      <c r="K175" s="124">
        <v>8.402787116185964E-07</v>
      </c>
      <c r="L175" s="125" t="s">
        <v>230</v>
      </c>
      <c r="M175" s="123" t="s">
        <v>327</v>
      </c>
      <c r="N175" s="124">
        <v>8.402787116185964E-07</v>
      </c>
      <c r="O175" s="133">
        <v>0.5</v>
      </c>
      <c r="P175" s="128">
        <v>595040.6610169491</v>
      </c>
      <c r="Q175" s="129">
        <v>8.443947193457868</v>
      </c>
      <c r="R175" s="280"/>
      <c r="S175" s="95"/>
      <c r="T175" s="130">
        <v>3.22789634486872E-06</v>
      </c>
      <c r="U175" s="130">
        <v>3.8227339310809556E-07</v>
      </c>
      <c r="V175" s="241">
        <v>39114</v>
      </c>
      <c r="W175" s="131"/>
      <c r="X175" s="132">
        <f t="shared" si="4"/>
      </c>
    </row>
    <row r="176" spans="1:24" ht="12.75">
      <c r="A176" s="256" t="s">
        <v>823</v>
      </c>
      <c r="B176" s="150" t="s">
        <v>29</v>
      </c>
      <c r="C176" s="150" t="s">
        <v>30</v>
      </c>
      <c r="D176" s="139" t="s">
        <v>189</v>
      </c>
      <c r="E176" s="140">
        <v>13</v>
      </c>
      <c r="F176" s="140" t="s">
        <v>391</v>
      </c>
      <c r="G176" s="140">
        <v>136286592</v>
      </c>
      <c r="H176" s="140" t="s">
        <v>280</v>
      </c>
      <c r="I176" s="140"/>
      <c r="J176" s="141">
        <f t="shared" si="5"/>
        <v>9.538722635312504E-08</v>
      </c>
      <c r="K176" s="141">
        <v>9.905596582824523E-08</v>
      </c>
      <c r="L176" s="142" t="s">
        <v>223</v>
      </c>
      <c r="M176" s="140" t="s">
        <v>321</v>
      </c>
      <c r="N176" s="143">
        <v>9.91E-08</v>
      </c>
      <c r="O176" s="144">
        <v>13.5</v>
      </c>
      <c r="P176" s="145">
        <v>136286592</v>
      </c>
      <c r="Q176" s="146">
        <v>1.4833501513622604</v>
      </c>
      <c r="R176" s="150"/>
      <c r="S176" s="90"/>
      <c r="T176" s="147">
        <v>1.4716511032020207E-07</v>
      </c>
      <c r="U176" s="147">
        <v>9.662113598096767E-08</v>
      </c>
      <c r="V176" s="242">
        <v>40940</v>
      </c>
      <c r="W176" s="148">
        <v>0.021</v>
      </c>
      <c r="X176" s="149" t="str">
        <f t="shared" si="4"/>
        <v>Significant</v>
      </c>
    </row>
    <row r="177" spans="1:24" ht="12.75">
      <c r="A177" s="257"/>
      <c r="B177" s="150" t="s">
        <v>392</v>
      </c>
      <c r="C177" s="138" t="s">
        <v>393</v>
      </c>
      <c r="D177" s="139" t="s">
        <v>189</v>
      </c>
      <c r="E177" s="140">
        <v>26</v>
      </c>
      <c r="F177" s="140" t="s">
        <v>391</v>
      </c>
      <c r="G177" s="140">
        <v>136286592</v>
      </c>
      <c r="H177" s="140" t="s">
        <v>280</v>
      </c>
      <c r="I177" s="140">
        <v>1196</v>
      </c>
      <c r="J177" s="141">
        <f t="shared" si="5"/>
        <v>1.9077445270625007E-07</v>
      </c>
      <c r="K177" s="141">
        <v>1.9444319218137027E-07</v>
      </c>
      <c r="L177" s="142" t="s">
        <v>223</v>
      </c>
      <c r="M177" s="140" t="s">
        <v>321</v>
      </c>
      <c r="N177" s="143">
        <v>1.94E-07</v>
      </c>
      <c r="O177" s="144">
        <v>26.5</v>
      </c>
      <c r="P177" s="145">
        <v>136286592</v>
      </c>
      <c r="Q177" s="146">
        <v>1.3402061855670104</v>
      </c>
      <c r="R177" s="150"/>
      <c r="S177" s="90"/>
      <c r="T177" s="147">
        <v>2.604564827406657E-07</v>
      </c>
      <c r="U177" s="147">
        <v>1.9200291863905906E-07</v>
      </c>
      <c r="V177" s="242">
        <v>40940</v>
      </c>
      <c r="W177" s="148">
        <v>0.8287</v>
      </c>
      <c r="X177" s="149">
        <f t="shared" si="4"/>
      </c>
    </row>
    <row r="178" spans="1:24" ht="12.75">
      <c r="A178" s="257"/>
      <c r="B178" s="137" t="s">
        <v>479</v>
      </c>
      <c r="C178" s="138" t="s">
        <v>480</v>
      </c>
      <c r="D178" s="139" t="s">
        <v>189</v>
      </c>
      <c r="E178" s="140">
        <v>2</v>
      </c>
      <c r="F178" s="140" t="s">
        <v>481</v>
      </c>
      <c r="G178" s="140">
        <v>269552</v>
      </c>
      <c r="H178" s="140" t="s">
        <v>281</v>
      </c>
      <c r="I178" s="140">
        <v>370</v>
      </c>
      <c r="J178" s="141">
        <f t="shared" si="5"/>
        <v>7.419718644269009E-06</v>
      </c>
      <c r="K178" s="141">
        <v>9.274613897823433E-06</v>
      </c>
      <c r="L178" s="142" t="s">
        <v>7</v>
      </c>
      <c r="M178" s="140" t="s">
        <v>321</v>
      </c>
      <c r="N178" s="143">
        <v>9.27E-06</v>
      </c>
      <c r="O178" s="144">
        <v>2.5</v>
      </c>
      <c r="P178" s="145">
        <v>269550.9</v>
      </c>
      <c r="Q178" s="146">
        <v>2.2114347357065807</v>
      </c>
      <c r="R178" s="150"/>
      <c r="S178" s="90"/>
      <c r="T178" s="147"/>
      <c r="U178" s="147"/>
      <c r="V178" s="242"/>
      <c r="W178" s="148">
        <v>0.1156</v>
      </c>
      <c r="X178" s="149">
        <f t="shared" si="4"/>
      </c>
    </row>
    <row r="179" spans="1:24" ht="12.75">
      <c r="A179" s="257"/>
      <c r="B179" s="137" t="s">
        <v>482</v>
      </c>
      <c r="C179" s="138" t="s">
        <v>483</v>
      </c>
      <c r="D179" s="139" t="s">
        <v>189</v>
      </c>
      <c r="E179" s="140">
        <v>22</v>
      </c>
      <c r="F179" s="140" t="s">
        <v>484</v>
      </c>
      <c r="G179" s="140">
        <v>747292641</v>
      </c>
      <c r="H179" s="140" t="s">
        <v>280</v>
      </c>
      <c r="I179" s="140">
        <v>6558</v>
      </c>
      <c r="J179" s="141">
        <f t="shared" si="5"/>
        <v>2.9439604771914248E-08</v>
      </c>
      <c r="K179" s="141">
        <v>3.010868669854866E-08</v>
      </c>
      <c r="L179" s="142" t="s">
        <v>223</v>
      </c>
      <c r="M179" s="140" t="s">
        <v>331</v>
      </c>
      <c r="N179" s="143">
        <v>3.275E-08</v>
      </c>
      <c r="O179" s="144">
        <v>0.6325</v>
      </c>
      <c r="P179" s="145">
        <v>19310000</v>
      </c>
      <c r="Q179" s="146">
        <v>3.5297709923664122</v>
      </c>
      <c r="R179" s="150"/>
      <c r="S179" s="90"/>
      <c r="T179" s="147"/>
      <c r="U179" s="147"/>
      <c r="V179" s="242"/>
      <c r="W179" s="148">
        <v>0.0028</v>
      </c>
      <c r="X179" s="149" t="str">
        <f t="shared" si="4"/>
        <v>High</v>
      </c>
    </row>
    <row r="180" spans="1:24" ht="12.75">
      <c r="A180" s="257"/>
      <c r="B180" s="137" t="s">
        <v>485</v>
      </c>
      <c r="C180" s="138" t="s">
        <v>486</v>
      </c>
      <c r="D180" s="139" t="s">
        <v>189</v>
      </c>
      <c r="E180" s="140">
        <v>14</v>
      </c>
      <c r="F180" s="140" t="s">
        <v>484</v>
      </c>
      <c r="G180" s="140">
        <v>747292641</v>
      </c>
      <c r="H180" s="140" t="s">
        <v>280</v>
      </c>
      <c r="I180" s="140">
        <v>6558</v>
      </c>
      <c r="J180" s="141">
        <f t="shared" si="5"/>
        <v>1.8734293945763612E-08</v>
      </c>
      <c r="K180" s="141">
        <v>1.9403375872398026E-08</v>
      </c>
      <c r="L180" s="142" t="s">
        <v>223</v>
      </c>
      <c r="M180" s="140" t="s">
        <v>321</v>
      </c>
      <c r="N180" s="143">
        <v>1.94E-08</v>
      </c>
      <c r="O180" s="144">
        <v>14.5</v>
      </c>
      <c r="P180" s="145">
        <v>747292641</v>
      </c>
      <c r="Q180" s="146">
        <v>1.4690721649484537</v>
      </c>
      <c r="R180" s="150"/>
      <c r="S180" s="90"/>
      <c r="T180" s="147"/>
      <c r="U180" s="147"/>
      <c r="V180" s="242"/>
      <c r="W180" s="148">
        <v>0.4679</v>
      </c>
      <c r="X180" s="149">
        <f t="shared" si="4"/>
      </c>
    </row>
    <row r="181" spans="1:24" ht="12.75">
      <c r="A181" s="257"/>
      <c r="B181" s="137" t="s">
        <v>607</v>
      </c>
      <c r="C181" s="138" t="s">
        <v>608</v>
      </c>
      <c r="D181" s="139" t="s">
        <v>189</v>
      </c>
      <c r="E181" s="140">
        <v>28</v>
      </c>
      <c r="F181" s="140" t="s">
        <v>609</v>
      </c>
      <c r="G181" s="140">
        <v>95605727</v>
      </c>
      <c r="H181" s="140" t="s">
        <v>280</v>
      </c>
      <c r="I181" s="140">
        <v>839</v>
      </c>
      <c r="J181" s="141">
        <f t="shared" si="5"/>
        <v>2.9286948469101645E-07</v>
      </c>
      <c r="K181" s="141">
        <v>2.9809929691764176E-07</v>
      </c>
      <c r="L181" s="142" t="s">
        <v>223</v>
      </c>
      <c r="M181" s="140" t="s">
        <v>321</v>
      </c>
      <c r="N181" s="143">
        <v>2.98E-07</v>
      </c>
      <c r="O181" s="144">
        <v>28.5</v>
      </c>
      <c r="P181" s="145">
        <v>95605727</v>
      </c>
      <c r="Q181" s="146">
        <v>1.3288590604026846</v>
      </c>
      <c r="R181" s="150"/>
      <c r="S181" s="90"/>
      <c r="T181" s="147">
        <v>3.954978637921158E-07</v>
      </c>
      <c r="U181" s="147">
        <v>2.9462000838975655E-07</v>
      </c>
      <c r="V181" s="242"/>
      <c r="W181" s="148">
        <v>0.6208</v>
      </c>
      <c r="X181" s="149">
        <f t="shared" si="4"/>
      </c>
    </row>
    <row r="182" spans="1:24" ht="12.75">
      <c r="A182" s="258"/>
      <c r="B182" s="137" t="s">
        <v>610</v>
      </c>
      <c r="C182" s="138" t="s">
        <v>611</v>
      </c>
      <c r="D182" s="139" t="s">
        <v>189</v>
      </c>
      <c r="E182" s="140">
        <v>18</v>
      </c>
      <c r="F182" s="140" t="s">
        <v>609</v>
      </c>
      <c r="G182" s="140">
        <v>95605727</v>
      </c>
      <c r="H182" s="140" t="s">
        <v>280</v>
      </c>
      <c r="I182" s="140">
        <v>839</v>
      </c>
      <c r="J182" s="141">
        <f t="shared" si="5"/>
        <v>1.882732401585106E-07</v>
      </c>
      <c r="K182" s="141">
        <v>1.935030523851359E-07</v>
      </c>
      <c r="L182" s="142" t="s">
        <v>223</v>
      </c>
      <c r="M182" s="140" t="s">
        <v>321</v>
      </c>
      <c r="N182" s="143">
        <v>1.94E-07</v>
      </c>
      <c r="O182" s="144">
        <v>18.5</v>
      </c>
      <c r="P182" s="145">
        <v>95605727</v>
      </c>
      <c r="Q182" s="146">
        <v>1.407216494845361</v>
      </c>
      <c r="R182" s="150"/>
      <c r="S182" s="90"/>
      <c r="T182" s="147">
        <v>2.729559582803631E-07</v>
      </c>
      <c r="U182" s="147">
        <v>1.900278334687755E-07</v>
      </c>
      <c r="V182" s="242"/>
      <c r="W182" s="148">
        <v>0.0764</v>
      </c>
      <c r="X182" s="149">
        <f t="shared" si="4"/>
      </c>
    </row>
    <row r="183" spans="1:24" ht="12.75">
      <c r="A183" s="259" t="s">
        <v>824</v>
      </c>
      <c r="B183" s="167" t="s">
        <v>328</v>
      </c>
      <c r="C183" s="154" t="s">
        <v>329</v>
      </c>
      <c r="D183" s="155" t="s">
        <v>189</v>
      </c>
      <c r="E183" s="156">
        <v>52</v>
      </c>
      <c r="F183" s="156" t="s">
        <v>330</v>
      </c>
      <c r="G183" s="156">
        <v>12998080</v>
      </c>
      <c r="H183" s="156" t="s">
        <v>280</v>
      </c>
      <c r="I183" s="156">
        <v>142</v>
      </c>
      <c r="J183" s="157">
        <f t="shared" si="5"/>
        <v>4.000590856495729E-06</v>
      </c>
      <c r="K183" s="157">
        <v>4.039058076269726E-06</v>
      </c>
      <c r="L183" s="158" t="s">
        <v>223</v>
      </c>
      <c r="M183" s="156" t="s">
        <v>331</v>
      </c>
      <c r="N183" s="159">
        <v>5.612E-06</v>
      </c>
      <c r="O183" s="160">
        <v>0.774</v>
      </c>
      <c r="P183" s="161">
        <v>137900</v>
      </c>
      <c r="Q183" s="162">
        <v>3.2822523164647186</v>
      </c>
      <c r="R183" s="153"/>
      <c r="S183" s="165"/>
      <c r="T183" s="163">
        <v>1.8424987075350457E-05</v>
      </c>
      <c r="U183" s="163">
        <v>3.4573294208048527E-06</v>
      </c>
      <c r="V183" s="243">
        <v>40940</v>
      </c>
      <c r="W183" s="164">
        <v>0.602</v>
      </c>
      <c r="X183" s="165">
        <f t="shared" si="4"/>
      </c>
    </row>
    <row r="184" spans="1:24" ht="12.75">
      <c r="A184" s="260"/>
      <c r="B184" s="167" t="s">
        <v>332</v>
      </c>
      <c r="C184" s="154" t="s">
        <v>333</v>
      </c>
      <c r="D184" s="155" t="s">
        <v>189</v>
      </c>
      <c r="E184" s="156">
        <v>44</v>
      </c>
      <c r="F184" s="156" t="s">
        <v>334</v>
      </c>
      <c r="G184" s="156">
        <v>12566</v>
      </c>
      <c r="H184" s="156" t="s">
        <v>279</v>
      </c>
      <c r="I184" s="156">
        <v>142</v>
      </c>
      <c r="J184" s="157">
        <f t="shared" si="5"/>
        <v>0.003501512016552602</v>
      </c>
      <c r="K184" s="157">
        <v>0.003541301925831609</v>
      </c>
      <c r="L184" s="158" t="s">
        <v>7</v>
      </c>
      <c r="M184" s="156" t="s">
        <v>331</v>
      </c>
      <c r="N184" s="159">
        <v>0.00386</v>
      </c>
      <c r="O184" s="160">
        <v>0.4609</v>
      </c>
      <c r="P184" s="161">
        <v>118.9</v>
      </c>
      <c r="Q184" s="162">
        <v>3.948186528497409</v>
      </c>
      <c r="R184" s="153"/>
      <c r="S184" s="100"/>
      <c r="T184" s="163">
        <v>0.015244722366333008</v>
      </c>
      <c r="U184" s="163">
        <v>0.0016371235251426697</v>
      </c>
      <c r="V184" s="243">
        <v>40940</v>
      </c>
      <c r="W184" s="164">
        <v>0.5945</v>
      </c>
      <c r="X184" s="165">
        <f t="shared" si="4"/>
      </c>
    </row>
    <row r="185" spans="1:24" ht="25.5">
      <c r="A185" s="260"/>
      <c r="B185" s="167" t="s">
        <v>335</v>
      </c>
      <c r="C185" s="153" t="s">
        <v>191</v>
      </c>
      <c r="D185" s="155" t="s">
        <v>189</v>
      </c>
      <c r="E185" s="156">
        <v>0</v>
      </c>
      <c r="F185" s="156">
        <v>131445</v>
      </c>
      <c r="G185" s="156">
        <v>131445</v>
      </c>
      <c r="H185" s="156" t="s">
        <v>280</v>
      </c>
      <c r="I185" s="156">
        <v>175</v>
      </c>
      <c r="J185" s="157">
        <f t="shared" si="5"/>
        <v>0</v>
      </c>
      <c r="K185" s="157">
        <v>3.803872342044201E-06</v>
      </c>
      <c r="L185" s="158" t="s">
        <v>223</v>
      </c>
      <c r="M185" s="156" t="s">
        <v>327</v>
      </c>
      <c r="N185" s="157">
        <v>3.803872342044201E-06</v>
      </c>
      <c r="O185" s="168">
        <v>0.5</v>
      </c>
      <c r="P185" s="161">
        <v>131445</v>
      </c>
      <c r="Q185" s="162">
        <v>8.443947193457868</v>
      </c>
      <c r="R185" s="153"/>
      <c r="S185" s="100"/>
      <c r="T185" s="163">
        <v>1.4612420211836713E-05</v>
      </c>
      <c r="U185" s="163">
        <v>1.7305200846303261E-06</v>
      </c>
      <c r="V185" s="243">
        <v>40940</v>
      </c>
      <c r="W185" s="164">
        <v>0.0718</v>
      </c>
      <c r="X185" s="165">
        <f t="shared" si="4"/>
      </c>
    </row>
    <row r="186" spans="1:24" ht="25.5">
      <c r="A186" s="260"/>
      <c r="B186" s="167" t="s">
        <v>336</v>
      </c>
      <c r="C186" s="153" t="s">
        <v>190</v>
      </c>
      <c r="D186" s="155" t="s">
        <v>189</v>
      </c>
      <c r="E186" s="156">
        <v>4</v>
      </c>
      <c r="F186" s="156">
        <v>6965</v>
      </c>
      <c r="G186" s="156">
        <v>6965</v>
      </c>
      <c r="H186" s="156" t="s">
        <v>280</v>
      </c>
      <c r="I186" s="156">
        <v>56</v>
      </c>
      <c r="J186" s="157">
        <f t="shared" si="5"/>
        <v>0.000574300071787509</v>
      </c>
      <c r="K186" s="157">
        <v>0.0006460875807609476</v>
      </c>
      <c r="L186" s="158" t="s">
        <v>223</v>
      </c>
      <c r="M186" s="156" t="s">
        <v>327</v>
      </c>
      <c r="N186" s="157">
        <v>0.00228</v>
      </c>
      <c r="O186" s="168">
        <v>0.3</v>
      </c>
      <c r="P186" s="161">
        <v>131.57894736842104</v>
      </c>
      <c r="Q186" s="162">
        <v>18.76560657213917</v>
      </c>
      <c r="R186" s="153"/>
      <c r="S186" s="100"/>
      <c r="T186" s="163">
        <v>0.01042986094777898</v>
      </c>
      <c r="U186" s="163">
        <v>0.0005557966329350597</v>
      </c>
      <c r="V186" s="243">
        <v>40940</v>
      </c>
      <c r="W186" s="164"/>
      <c r="X186" s="165">
        <f t="shared" si="4"/>
      </c>
    </row>
    <row r="187" spans="1:24" ht="12.75">
      <c r="A187" s="260"/>
      <c r="B187" s="167" t="s">
        <v>337</v>
      </c>
      <c r="C187" s="153" t="s">
        <v>192</v>
      </c>
      <c r="D187" s="155" t="s">
        <v>189</v>
      </c>
      <c r="E187" s="156">
        <v>10</v>
      </c>
      <c r="F187" s="156">
        <v>22251</v>
      </c>
      <c r="G187" s="156">
        <v>22251</v>
      </c>
      <c r="H187" s="156" t="s">
        <v>281</v>
      </c>
      <c r="I187" s="156">
        <v>231</v>
      </c>
      <c r="J187" s="157">
        <f t="shared" si="5"/>
        <v>0.0004494180036852276</v>
      </c>
      <c r="K187" s="157">
        <v>0.00047186769728563727</v>
      </c>
      <c r="L187" s="158" t="s">
        <v>7</v>
      </c>
      <c r="M187" s="156" t="s">
        <v>327</v>
      </c>
      <c r="N187" s="157">
        <v>0.000829</v>
      </c>
      <c r="O187" s="168">
        <v>0.36</v>
      </c>
      <c r="P187" s="161">
        <v>433.8981423401689</v>
      </c>
      <c r="Q187" s="162">
        <v>13.500602252636176</v>
      </c>
      <c r="R187" s="153"/>
      <c r="S187" s="100"/>
      <c r="T187" s="163">
        <v>0.0035700201988220215</v>
      </c>
      <c r="U187" s="163">
        <v>0.0002644341439008713</v>
      </c>
      <c r="V187" s="243">
        <v>40940</v>
      </c>
      <c r="W187" s="164">
        <v>0.2248</v>
      </c>
      <c r="X187" s="165">
        <f t="shared" si="4"/>
      </c>
    </row>
    <row r="188" spans="1:24" ht="12.75">
      <c r="A188" s="260"/>
      <c r="B188" s="153" t="s">
        <v>338</v>
      </c>
      <c r="C188" s="154" t="s">
        <v>339</v>
      </c>
      <c r="D188" s="155" t="s">
        <v>189</v>
      </c>
      <c r="E188" s="156">
        <v>10</v>
      </c>
      <c r="F188" s="156" t="s">
        <v>340</v>
      </c>
      <c r="G188" s="156">
        <v>28725</v>
      </c>
      <c r="H188" s="156" t="s">
        <v>281</v>
      </c>
      <c r="I188" s="156">
        <v>126</v>
      </c>
      <c r="J188" s="157">
        <f t="shared" si="5"/>
        <v>0.00034812880765883376</v>
      </c>
      <c r="K188" s="157">
        <v>0.0003655225231497598</v>
      </c>
      <c r="L188" s="158" t="s">
        <v>7</v>
      </c>
      <c r="M188" s="156" t="s">
        <v>321</v>
      </c>
      <c r="N188" s="159">
        <v>0.000366</v>
      </c>
      <c r="O188" s="160">
        <v>10.5</v>
      </c>
      <c r="P188" s="161">
        <v>28715.91</v>
      </c>
      <c r="Q188" s="162">
        <v>1.5546448087431692</v>
      </c>
      <c r="R188" s="153"/>
      <c r="S188" s="100"/>
      <c r="T188" s="163">
        <v>0.0005686022341251373</v>
      </c>
      <c r="U188" s="163">
        <v>0.00035398954059928656</v>
      </c>
      <c r="V188" s="243">
        <v>40940</v>
      </c>
      <c r="W188" s="164">
        <v>0.4666</v>
      </c>
      <c r="X188" s="165">
        <f t="shared" si="4"/>
      </c>
    </row>
    <row r="189" spans="1:24" ht="12.75">
      <c r="A189" s="260"/>
      <c r="B189" s="153" t="s">
        <v>834</v>
      </c>
      <c r="C189" s="154" t="s">
        <v>341</v>
      </c>
      <c r="D189" s="155" t="s">
        <v>189</v>
      </c>
      <c r="E189" s="156">
        <v>1</v>
      </c>
      <c r="F189" s="156" t="s">
        <v>342</v>
      </c>
      <c r="G189" s="156">
        <v>20625312</v>
      </c>
      <c r="H189" s="156" t="s">
        <v>280</v>
      </c>
      <c r="I189" s="156">
        <v>181</v>
      </c>
      <c r="J189" s="157">
        <f t="shared" si="5"/>
        <v>4.8484115052417145E-08</v>
      </c>
      <c r="K189" s="157">
        <v>7.272617257862572E-08</v>
      </c>
      <c r="L189" s="158" t="s">
        <v>223</v>
      </c>
      <c r="M189" s="156" t="s">
        <v>321</v>
      </c>
      <c r="N189" s="159">
        <v>7.27E-08</v>
      </c>
      <c r="O189" s="160">
        <v>1.5</v>
      </c>
      <c r="P189" s="161">
        <v>20625312</v>
      </c>
      <c r="Q189" s="162">
        <v>2.599724896836314</v>
      </c>
      <c r="R189" s="153"/>
      <c r="S189" s="100"/>
      <c r="T189" s="163">
        <v>1.894450800053319E-07</v>
      </c>
      <c r="U189" s="163">
        <v>5.7356075213045775E-08</v>
      </c>
      <c r="V189" s="243">
        <v>40940</v>
      </c>
      <c r="W189" s="164">
        <v>0.7912</v>
      </c>
      <c r="X189" s="165">
        <f t="shared" si="4"/>
      </c>
    </row>
    <row r="190" spans="1:24" ht="12.75">
      <c r="A190" s="260"/>
      <c r="B190" s="167" t="s">
        <v>360</v>
      </c>
      <c r="C190" s="154" t="s">
        <v>361</v>
      </c>
      <c r="D190" s="155" t="s">
        <v>189</v>
      </c>
      <c r="E190" s="156">
        <v>180</v>
      </c>
      <c r="F190" s="156" t="s">
        <v>362</v>
      </c>
      <c r="G190" s="156">
        <v>5913615</v>
      </c>
      <c r="H190" s="156" t="s">
        <v>280</v>
      </c>
      <c r="I190" s="156">
        <v>131</v>
      </c>
      <c r="J190" s="157">
        <f t="shared" si="5"/>
        <v>3.0438234480939323E-05</v>
      </c>
      <c r="K190" s="157">
        <v>3.0522785132275265E-05</v>
      </c>
      <c r="L190" s="158" t="s">
        <v>223</v>
      </c>
      <c r="M190" s="156" t="s">
        <v>321</v>
      </c>
      <c r="N190" s="159">
        <v>3.05E-05</v>
      </c>
      <c r="O190" s="160">
        <v>180.5</v>
      </c>
      <c r="P190" s="161">
        <v>5913615.28</v>
      </c>
      <c r="Q190" s="162">
        <v>1.1278688524590166</v>
      </c>
      <c r="R190" s="153"/>
      <c r="S190" s="100"/>
      <c r="T190" s="163">
        <v>3.435333402917483E-05</v>
      </c>
      <c r="U190" s="163">
        <v>3.0466436850555536E-05</v>
      </c>
      <c r="V190" s="243">
        <v>40940</v>
      </c>
      <c r="W190" s="164">
        <v>0.0022</v>
      </c>
      <c r="X190" s="165" t="str">
        <f t="shared" si="4"/>
        <v>High</v>
      </c>
    </row>
    <row r="191" spans="1:24" ht="12.75">
      <c r="A191" s="260"/>
      <c r="B191" s="167" t="s">
        <v>363</v>
      </c>
      <c r="C191" s="154" t="s">
        <v>364</v>
      </c>
      <c r="D191" s="155" t="s">
        <v>189</v>
      </c>
      <c r="E191" s="156">
        <v>84</v>
      </c>
      <c r="F191" s="156" t="s">
        <v>365</v>
      </c>
      <c r="G191" s="156">
        <v>19071</v>
      </c>
      <c r="H191" s="156" t="s">
        <v>281</v>
      </c>
      <c r="I191" s="156">
        <v>135</v>
      </c>
      <c r="J191" s="157">
        <f t="shared" si="5"/>
        <v>0.004404593361648577</v>
      </c>
      <c r="K191" s="157">
        <v>0.004430578859060403</v>
      </c>
      <c r="L191" s="158" t="s">
        <v>7</v>
      </c>
      <c r="M191" s="156" t="s">
        <v>331</v>
      </c>
      <c r="N191" s="159">
        <v>0.01301</v>
      </c>
      <c r="O191" s="160">
        <v>0.5813</v>
      </c>
      <c r="P191" s="161">
        <v>44.08</v>
      </c>
      <c r="Q191" s="162">
        <v>3.618754803996925</v>
      </c>
      <c r="R191" s="153"/>
      <c r="S191" s="100"/>
      <c r="T191" s="163">
        <v>0.047080039978027344</v>
      </c>
      <c r="U191" s="163">
        <v>0.006789609789848328</v>
      </c>
      <c r="V191" s="243">
        <v>40940</v>
      </c>
      <c r="W191" s="164">
        <v>0.096</v>
      </c>
      <c r="X191" s="165">
        <f t="shared" si="4"/>
      </c>
    </row>
    <row r="192" spans="1:24" ht="12.75">
      <c r="A192" s="260"/>
      <c r="B192" s="153" t="s">
        <v>451</v>
      </c>
      <c r="C192" s="154" t="s">
        <v>452</v>
      </c>
      <c r="D192" s="155" t="s">
        <v>189</v>
      </c>
      <c r="E192" s="156">
        <v>59</v>
      </c>
      <c r="F192" s="156" t="s">
        <v>453</v>
      </c>
      <c r="G192" s="156">
        <v>12619800</v>
      </c>
      <c r="H192" s="156" t="s">
        <v>280</v>
      </c>
      <c r="I192" s="156">
        <v>219</v>
      </c>
      <c r="J192" s="157">
        <f t="shared" si="5"/>
        <v>4.675192950759917E-06</v>
      </c>
      <c r="K192" s="157">
        <v>4.714813230003645E-06</v>
      </c>
      <c r="L192" s="158" t="s">
        <v>223</v>
      </c>
      <c r="M192" s="156" t="s">
        <v>331</v>
      </c>
      <c r="N192" s="159">
        <v>5.875E-06</v>
      </c>
      <c r="O192" s="160">
        <v>0.5298</v>
      </c>
      <c r="P192" s="161">
        <v>90190</v>
      </c>
      <c r="Q192" s="162">
        <v>3.7617021276595746</v>
      </c>
      <c r="R192" s="153"/>
      <c r="S192" s="100"/>
      <c r="T192" s="163">
        <v>2.210398794031279E-05</v>
      </c>
      <c r="U192" s="163">
        <v>2.808365144721766E-06</v>
      </c>
      <c r="V192" s="243">
        <v>40940</v>
      </c>
      <c r="W192" s="164">
        <v>0.074</v>
      </c>
      <c r="X192" s="165">
        <f t="shared" si="4"/>
      </c>
    </row>
    <row r="193" spans="1:24" ht="12.75">
      <c r="A193" s="260"/>
      <c r="B193" s="153" t="s">
        <v>454</v>
      </c>
      <c r="C193" s="154" t="s">
        <v>455</v>
      </c>
      <c r="D193" s="155" t="s">
        <v>189</v>
      </c>
      <c r="E193" s="156">
        <v>42</v>
      </c>
      <c r="F193" s="156" t="s">
        <v>456</v>
      </c>
      <c r="G193" s="156">
        <v>59920</v>
      </c>
      <c r="H193" s="156" t="s">
        <v>281</v>
      </c>
      <c r="I193" s="156">
        <v>219</v>
      </c>
      <c r="J193" s="157">
        <f t="shared" si="5"/>
        <v>0.0007009345794392523</v>
      </c>
      <c r="K193" s="157">
        <v>0.000709267201815724</v>
      </c>
      <c r="L193" s="158" t="s">
        <v>7</v>
      </c>
      <c r="M193" s="156" t="s">
        <v>321</v>
      </c>
      <c r="N193" s="159">
        <v>0.000709</v>
      </c>
      <c r="O193" s="160">
        <v>42.5</v>
      </c>
      <c r="P193" s="161">
        <v>59878.55</v>
      </c>
      <c r="Q193" s="162">
        <v>1.2651622002820875</v>
      </c>
      <c r="R193" s="153"/>
      <c r="S193" s="100"/>
      <c r="T193" s="163">
        <v>0.0008971178904175758</v>
      </c>
      <c r="U193" s="163">
        <v>0.0007037194445729256</v>
      </c>
      <c r="V193" s="243">
        <v>40940</v>
      </c>
      <c r="W193" s="164">
        <v>0.7806</v>
      </c>
      <c r="X193" s="165">
        <f t="shared" si="4"/>
      </c>
    </row>
    <row r="194" spans="1:24" ht="12.75">
      <c r="A194" s="260"/>
      <c r="B194" s="153" t="s">
        <v>457</v>
      </c>
      <c r="C194" s="154" t="s">
        <v>458</v>
      </c>
      <c r="D194" s="155" t="s">
        <v>189</v>
      </c>
      <c r="E194" s="156">
        <v>4</v>
      </c>
      <c r="F194" s="156" t="s">
        <v>459</v>
      </c>
      <c r="G194" s="156">
        <v>99174</v>
      </c>
      <c r="H194" s="156" t="s">
        <v>280</v>
      </c>
      <c r="I194" s="156">
        <v>127</v>
      </c>
      <c r="J194" s="157">
        <f t="shared" si="5"/>
        <v>4.033315183415008E-05</v>
      </c>
      <c r="K194" s="157">
        <v>4.537479581341884E-05</v>
      </c>
      <c r="L194" s="158" t="s">
        <v>223</v>
      </c>
      <c r="M194" s="156" t="s">
        <v>321</v>
      </c>
      <c r="N194" s="159">
        <v>4.54E-05</v>
      </c>
      <c r="O194" s="160">
        <v>4.5</v>
      </c>
      <c r="P194" s="161">
        <v>99173.94</v>
      </c>
      <c r="Q194" s="162">
        <v>1.8788546255506609</v>
      </c>
      <c r="R194" s="153"/>
      <c r="S194" s="100"/>
      <c r="T194" s="163">
        <v>8.52995132395973E-05</v>
      </c>
      <c r="U194" s="163">
        <v>4.2061618115323915E-05</v>
      </c>
      <c r="V194" s="243">
        <v>40940</v>
      </c>
      <c r="W194" s="164">
        <v>0.8464</v>
      </c>
      <c r="X194" s="165">
        <f t="shared" si="4"/>
      </c>
    </row>
    <row r="195" spans="1:24" ht="25.5">
      <c r="A195" s="260"/>
      <c r="B195" s="153" t="s">
        <v>460</v>
      </c>
      <c r="C195" s="154" t="s">
        <v>461</v>
      </c>
      <c r="D195" s="155" t="s">
        <v>189</v>
      </c>
      <c r="E195" s="156">
        <v>33</v>
      </c>
      <c r="F195" s="156" t="s">
        <v>462</v>
      </c>
      <c r="G195" s="156">
        <v>31278</v>
      </c>
      <c r="H195" s="156" t="s">
        <v>280</v>
      </c>
      <c r="I195" s="156">
        <v>127</v>
      </c>
      <c r="J195" s="157">
        <f t="shared" si="5"/>
        <v>0.0010550546710147708</v>
      </c>
      <c r="K195" s="157">
        <v>0.001071040347848328</v>
      </c>
      <c r="L195" s="158" t="s">
        <v>223</v>
      </c>
      <c r="M195" s="156" t="s">
        <v>321</v>
      </c>
      <c r="N195" s="159">
        <v>0.00107</v>
      </c>
      <c r="O195" s="160">
        <v>33.5</v>
      </c>
      <c r="P195" s="161">
        <v>31245.42</v>
      </c>
      <c r="Q195" s="162">
        <v>1.2990654205607477</v>
      </c>
      <c r="R195" s="153"/>
      <c r="S195" s="100"/>
      <c r="T195" s="163">
        <v>0.0013939334469192945</v>
      </c>
      <c r="U195" s="163">
        <v>0.0010615080342949701</v>
      </c>
      <c r="V195" s="243">
        <v>40940</v>
      </c>
      <c r="W195" s="164">
        <v>0.4629</v>
      </c>
      <c r="X195" s="165">
        <f t="shared" si="4"/>
      </c>
    </row>
    <row r="196" spans="1:24" ht="12.75">
      <c r="A196" s="260"/>
      <c r="B196" s="153" t="s">
        <v>463</v>
      </c>
      <c r="C196" s="154" t="s">
        <v>455</v>
      </c>
      <c r="D196" s="155" t="s">
        <v>189</v>
      </c>
      <c r="E196" s="156">
        <v>34</v>
      </c>
      <c r="F196" s="156" t="s">
        <v>464</v>
      </c>
      <c r="G196" s="156">
        <v>40959</v>
      </c>
      <c r="H196" s="156" t="s">
        <v>281</v>
      </c>
      <c r="I196" s="156">
        <v>127</v>
      </c>
      <c r="J196" s="157">
        <f t="shared" si="5"/>
        <v>0.0008300983910740008</v>
      </c>
      <c r="K196" s="157">
        <v>0.00084228515625</v>
      </c>
      <c r="L196" s="158" t="s">
        <v>7</v>
      </c>
      <c r="M196" s="156" t="s">
        <v>321</v>
      </c>
      <c r="N196" s="159">
        <v>0.000842</v>
      </c>
      <c r="O196" s="160">
        <v>34.5</v>
      </c>
      <c r="P196" s="161">
        <v>40925.9</v>
      </c>
      <c r="Q196" s="162">
        <v>1.2945368171021379</v>
      </c>
      <c r="R196" s="153"/>
      <c r="S196" s="100"/>
      <c r="T196" s="163">
        <v>0.0010910676792263985</v>
      </c>
      <c r="U196" s="163">
        <v>0.0008341667708009481</v>
      </c>
      <c r="V196" s="243">
        <v>40940</v>
      </c>
      <c r="W196" s="164">
        <v>0.0168</v>
      </c>
      <c r="X196" s="165" t="str">
        <f t="shared" si="4"/>
        <v>Significant</v>
      </c>
    </row>
    <row r="197" spans="1:24" ht="12.75">
      <c r="A197" s="260"/>
      <c r="B197" s="153" t="s">
        <v>45</v>
      </c>
      <c r="C197" s="154" t="s">
        <v>339</v>
      </c>
      <c r="D197" s="155" t="s">
        <v>189</v>
      </c>
      <c r="E197" s="156">
        <v>20</v>
      </c>
      <c r="F197" s="156" t="s">
        <v>487</v>
      </c>
      <c r="G197" s="156">
        <v>35320</v>
      </c>
      <c r="H197" s="156" t="s">
        <v>281</v>
      </c>
      <c r="I197" s="156">
        <v>95</v>
      </c>
      <c r="J197" s="157">
        <f t="shared" si="5"/>
        <v>0.0005662514156285391</v>
      </c>
      <c r="K197" s="157">
        <v>0.000580391268650378</v>
      </c>
      <c r="L197" s="158" t="s">
        <v>7</v>
      </c>
      <c r="M197" s="156" t="s">
        <v>321</v>
      </c>
      <c r="N197" s="159">
        <v>0.00058</v>
      </c>
      <c r="O197" s="160">
        <v>20.5</v>
      </c>
      <c r="P197" s="161">
        <v>35300.54</v>
      </c>
      <c r="Q197" s="162">
        <v>1.389655172413793</v>
      </c>
      <c r="R197" s="153"/>
      <c r="S197" s="100"/>
      <c r="T197" s="163">
        <v>0.0008059898391366005</v>
      </c>
      <c r="U197" s="163">
        <v>0.0005709918914362788</v>
      </c>
      <c r="V197" s="243">
        <v>40940</v>
      </c>
      <c r="W197" s="164">
        <v>0.6715</v>
      </c>
      <c r="X197" s="165">
        <f aca="true" t="shared" si="6" ref="X197:X231">IF($W197="","",IF($W197&lt;0.001,"Extreme",IF($W197&lt;0.01,"High",IF($W197&lt;0.05,"Significant",""))))</f>
      </c>
    </row>
    <row r="198" spans="1:24" ht="12.75">
      <c r="A198" s="260"/>
      <c r="B198" s="153" t="s">
        <v>488</v>
      </c>
      <c r="C198" s="154" t="s">
        <v>489</v>
      </c>
      <c r="D198" s="155" t="s">
        <v>189</v>
      </c>
      <c r="E198" s="156">
        <v>0</v>
      </c>
      <c r="F198" s="156" t="s">
        <v>490</v>
      </c>
      <c r="G198" s="156">
        <v>13902144</v>
      </c>
      <c r="H198" s="156" t="s">
        <v>280</v>
      </c>
      <c r="I198" s="156">
        <v>122</v>
      </c>
      <c r="J198" s="157">
        <f t="shared" si="5"/>
        <v>0</v>
      </c>
      <c r="K198" s="157">
        <v>3.5965675510194683E-08</v>
      </c>
      <c r="L198" s="158" t="s">
        <v>223</v>
      </c>
      <c r="M198" s="156" t="s">
        <v>321</v>
      </c>
      <c r="N198" s="159">
        <v>3.6E-08</v>
      </c>
      <c r="O198" s="160">
        <v>0.5</v>
      </c>
      <c r="P198" s="161">
        <v>13902144</v>
      </c>
      <c r="Q198" s="162">
        <v>3.8333333333333335</v>
      </c>
      <c r="R198" s="153"/>
      <c r="S198" s="100"/>
      <c r="T198" s="163"/>
      <c r="U198" s="163"/>
      <c r="V198" s="243"/>
      <c r="W198" s="164">
        <v>1</v>
      </c>
      <c r="X198" s="165">
        <f t="shared" si="6"/>
      </c>
    </row>
    <row r="199" spans="1:24" ht="12.75">
      <c r="A199" s="260"/>
      <c r="B199" s="153" t="s">
        <v>838</v>
      </c>
      <c r="C199" s="154" t="s">
        <v>341</v>
      </c>
      <c r="D199" s="155" t="s">
        <v>189</v>
      </c>
      <c r="E199" s="156">
        <v>8</v>
      </c>
      <c r="F199" s="156" t="s">
        <v>490</v>
      </c>
      <c r="G199" s="156">
        <v>13902144</v>
      </c>
      <c r="H199" s="156" t="s">
        <v>280</v>
      </c>
      <c r="I199" s="156">
        <v>122</v>
      </c>
      <c r="J199" s="157">
        <f t="shared" si="5"/>
        <v>5.754508081631149E-07</v>
      </c>
      <c r="K199" s="157">
        <v>6.114164836733096E-07</v>
      </c>
      <c r="L199" s="158" t="s">
        <v>223</v>
      </c>
      <c r="M199" s="156" t="s">
        <v>321</v>
      </c>
      <c r="N199" s="159">
        <v>6.11E-07</v>
      </c>
      <c r="O199" s="160">
        <v>8.5</v>
      </c>
      <c r="P199" s="161">
        <v>13902144</v>
      </c>
      <c r="Q199" s="162">
        <v>1.623567921440262</v>
      </c>
      <c r="R199" s="153"/>
      <c r="S199" s="100"/>
      <c r="T199" s="163">
        <v>9.921891054967558E-07</v>
      </c>
      <c r="U199" s="163">
        <v>5.876137779254445E-07</v>
      </c>
      <c r="V199" s="243">
        <v>40940</v>
      </c>
      <c r="W199" s="164">
        <v>0.2517</v>
      </c>
      <c r="X199" s="165">
        <f t="shared" si="6"/>
      </c>
    </row>
    <row r="200" spans="1:24" ht="12.75">
      <c r="A200" s="260"/>
      <c r="B200" s="153" t="s">
        <v>44</v>
      </c>
      <c r="C200" s="154" t="s">
        <v>339</v>
      </c>
      <c r="D200" s="155" t="s">
        <v>189</v>
      </c>
      <c r="E200" s="156">
        <v>7</v>
      </c>
      <c r="F200" s="156" t="s">
        <v>548</v>
      </c>
      <c r="G200" s="156">
        <v>28537</v>
      </c>
      <c r="H200" s="156" t="s">
        <v>281</v>
      </c>
      <c r="I200" s="156">
        <v>64</v>
      </c>
      <c r="J200" s="157">
        <f aca="true" t="shared" si="7" ref="J200:J231">IF($G200="","",$E200/$G200)</f>
        <v>0.00024529558117531623</v>
      </c>
      <c r="K200" s="157">
        <v>0.0002628074847571659</v>
      </c>
      <c r="L200" s="158" t="s">
        <v>7</v>
      </c>
      <c r="M200" s="156" t="s">
        <v>331</v>
      </c>
      <c r="N200" s="159">
        <v>0.000233</v>
      </c>
      <c r="O200" s="160">
        <v>1.546</v>
      </c>
      <c r="P200" s="161">
        <v>6634</v>
      </c>
      <c r="Q200" s="162">
        <v>2.5785407725321887</v>
      </c>
      <c r="R200" s="153"/>
      <c r="S200" s="100"/>
      <c r="T200" s="163">
        <v>0.0006007608026266098</v>
      </c>
      <c r="U200" s="163">
        <v>0.00018514529801905155</v>
      </c>
      <c r="V200" s="243">
        <v>40940</v>
      </c>
      <c r="W200" s="164">
        <v>0.3878</v>
      </c>
      <c r="X200" s="165">
        <f t="shared" si="6"/>
      </c>
    </row>
    <row r="201" spans="1:24" ht="12.75">
      <c r="A201" s="260"/>
      <c r="B201" s="153" t="s">
        <v>549</v>
      </c>
      <c r="C201" s="154" t="s">
        <v>489</v>
      </c>
      <c r="D201" s="155" t="s">
        <v>189</v>
      </c>
      <c r="E201" s="156">
        <v>1</v>
      </c>
      <c r="F201" s="156" t="s">
        <v>550</v>
      </c>
      <c r="G201" s="156">
        <v>10825440</v>
      </c>
      <c r="H201" s="156" t="s">
        <v>280</v>
      </c>
      <c r="I201" s="156">
        <v>95</v>
      </c>
      <c r="J201" s="157">
        <f t="shared" si="7"/>
        <v>9.237499815250003E-08</v>
      </c>
      <c r="K201" s="157">
        <v>1.3856249722875006E-07</v>
      </c>
      <c r="L201" s="158" t="s">
        <v>223</v>
      </c>
      <c r="M201" s="156" t="s">
        <v>321</v>
      </c>
      <c r="N201" s="159">
        <v>1.39E-07</v>
      </c>
      <c r="O201" s="160">
        <v>1.5</v>
      </c>
      <c r="P201" s="161">
        <v>10825440</v>
      </c>
      <c r="Q201" s="162">
        <v>2.5971223021582737</v>
      </c>
      <c r="R201" s="153"/>
      <c r="S201" s="100"/>
      <c r="T201" s="163"/>
      <c r="U201" s="163"/>
      <c r="V201" s="243"/>
      <c r="W201" s="164">
        <v>1</v>
      </c>
      <c r="X201" s="165">
        <f t="shared" si="6"/>
      </c>
    </row>
    <row r="202" spans="1:24" ht="12.75">
      <c r="A202" s="261"/>
      <c r="B202" s="153" t="s">
        <v>551</v>
      </c>
      <c r="C202" s="154" t="s">
        <v>341</v>
      </c>
      <c r="D202" s="155" t="s">
        <v>189</v>
      </c>
      <c r="E202" s="156">
        <v>0</v>
      </c>
      <c r="F202" s="156" t="s">
        <v>550</v>
      </c>
      <c r="G202" s="156">
        <v>10825440</v>
      </c>
      <c r="H202" s="156" t="s">
        <v>280</v>
      </c>
      <c r="I202" s="156">
        <v>95</v>
      </c>
      <c r="J202" s="157">
        <f t="shared" si="7"/>
        <v>0</v>
      </c>
      <c r="K202" s="157">
        <v>4.618749907625002E-08</v>
      </c>
      <c r="L202" s="158" t="s">
        <v>223</v>
      </c>
      <c r="M202" s="156" t="s">
        <v>321</v>
      </c>
      <c r="N202" s="159">
        <v>4.62E-08</v>
      </c>
      <c r="O202" s="160">
        <v>0.5</v>
      </c>
      <c r="P202" s="161">
        <v>10825440</v>
      </c>
      <c r="Q202" s="162">
        <v>3.8311688311688314</v>
      </c>
      <c r="R202" s="153"/>
      <c r="S202" s="100"/>
      <c r="T202" s="163">
        <v>1.7742739091851017E-07</v>
      </c>
      <c r="U202" s="163">
        <v>2.1012375711678532E-08</v>
      </c>
      <c r="V202" s="243">
        <v>40940</v>
      </c>
      <c r="W202" s="164">
        <v>1</v>
      </c>
      <c r="X202" s="165">
        <f t="shared" si="6"/>
      </c>
    </row>
    <row r="203" spans="1:24" ht="12.75">
      <c r="A203" s="268" t="s">
        <v>825</v>
      </c>
      <c r="B203" s="184" t="s">
        <v>54</v>
      </c>
      <c r="C203" s="170" t="s">
        <v>325</v>
      </c>
      <c r="D203" s="171" t="s">
        <v>189</v>
      </c>
      <c r="E203" s="172">
        <v>8</v>
      </c>
      <c r="F203" s="172" t="s">
        <v>326</v>
      </c>
      <c r="G203" s="172">
        <v>76505917</v>
      </c>
      <c r="H203" s="172" t="s">
        <v>280</v>
      </c>
      <c r="I203" s="172">
        <v>675</v>
      </c>
      <c r="J203" s="173">
        <f t="shared" si="7"/>
        <v>1.0456707551129673E-07</v>
      </c>
      <c r="K203" s="173">
        <v>1.1110251773075277E-07</v>
      </c>
      <c r="L203" s="174" t="s">
        <v>223</v>
      </c>
      <c r="M203" s="172" t="s">
        <v>321</v>
      </c>
      <c r="N203" s="175">
        <v>1.11E-07</v>
      </c>
      <c r="O203" s="176">
        <v>8.5</v>
      </c>
      <c r="P203" s="177">
        <v>76505917</v>
      </c>
      <c r="Q203" s="178">
        <v>1.6216216216216215</v>
      </c>
      <c r="R203" s="182"/>
      <c r="S203" s="181"/>
      <c r="T203" s="179">
        <v>1.8029397412290464E-07</v>
      </c>
      <c r="U203" s="179">
        <v>1.0677724909961606E-07</v>
      </c>
      <c r="V203" s="244">
        <v>40940</v>
      </c>
      <c r="W203" s="180">
        <v>0.768</v>
      </c>
      <c r="X203" s="181">
        <f t="shared" si="6"/>
      </c>
    </row>
    <row r="204" spans="1:24" ht="12.75">
      <c r="A204" s="269"/>
      <c r="B204" s="184" t="s">
        <v>55</v>
      </c>
      <c r="C204" s="184" t="s">
        <v>56</v>
      </c>
      <c r="D204" s="174" t="s">
        <v>189</v>
      </c>
      <c r="E204" s="217"/>
      <c r="F204" s="172" t="s">
        <v>327</v>
      </c>
      <c r="G204" s="172" t="s">
        <v>327</v>
      </c>
      <c r="H204" s="217" t="s">
        <v>280</v>
      </c>
      <c r="I204" s="217"/>
      <c r="J204" s="173">
        <f t="shared" si="7"/>
      </c>
      <c r="K204" s="175"/>
      <c r="L204" s="174" t="s">
        <v>263</v>
      </c>
      <c r="M204" s="172" t="s">
        <v>327</v>
      </c>
      <c r="N204" s="175">
        <v>7.770000000000001E-09</v>
      </c>
      <c r="O204" s="176">
        <v>0.3</v>
      </c>
      <c r="P204" s="177">
        <v>38610038.6100386</v>
      </c>
      <c r="Q204" s="178">
        <v>18.765606572139177</v>
      </c>
      <c r="R204" s="182" t="s">
        <v>266</v>
      </c>
      <c r="S204" s="181"/>
      <c r="T204" s="179">
        <v>3.554386822993101E-08</v>
      </c>
      <c r="U204" s="179">
        <v>1.8940964201339537E-09</v>
      </c>
      <c r="V204" s="244">
        <v>39114</v>
      </c>
      <c r="W204" s="180"/>
      <c r="X204" s="181">
        <f t="shared" si="6"/>
      </c>
    </row>
    <row r="205" spans="1:24" ht="12.75">
      <c r="A205" s="269"/>
      <c r="B205" s="184" t="s">
        <v>227</v>
      </c>
      <c r="C205" s="184" t="s">
        <v>228</v>
      </c>
      <c r="D205" s="171" t="s">
        <v>194</v>
      </c>
      <c r="E205" s="217"/>
      <c r="F205" s="172" t="s">
        <v>327</v>
      </c>
      <c r="G205" s="172" t="s">
        <v>327</v>
      </c>
      <c r="H205" s="217" t="s">
        <v>280</v>
      </c>
      <c r="I205" s="217"/>
      <c r="J205" s="173">
        <f t="shared" si="7"/>
      </c>
      <c r="K205" s="175">
        <v>5E-06</v>
      </c>
      <c r="L205" s="174" t="s">
        <v>226</v>
      </c>
      <c r="M205" s="172" t="s">
        <v>327</v>
      </c>
      <c r="N205" s="175">
        <v>5E-06</v>
      </c>
      <c r="O205" s="176">
        <v>0.3</v>
      </c>
      <c r="P205" s="177">
        <v>59999.99999999999</v>
      </c>
      <c r="Q205" s="178">
        <v>18.76534602045141</v>
      </c>
      <c r="R205" s="182"/>
      <c r="S205" s="181"/>
      <c r="T205" s="179">
        <v>2.2872351109981537E-05</v>
      </c>
      <c r="U205" s="179">
        <v>1.2188611435703933E-06</v>
      </c>
      <c r="V205" s="244">
        <v>39114</v>
      </c>
      <c r="W205" s="180"/>
      <c r="X205" s="181">
        <f t="shared" si="6"/>
      </c>
    </row>
    <row r="206" spans="1:24" ht="12.75">
      <c r="A206" s="269"/>
      <c r="B206" s="182" t="s">
        <v>394</v>
      </c>
      <c r="C206" s="170" t="s">
        <v>395</v>
      </c>
      <c r="D206" s="171" t="s">
        <v>189</v>
      </c>
      <c r="E206" s="172">
        <v>2</v>
      </c>
      <c r="F206" s="172" t="s">
        <v>396</v>
      </c>
      <c r="G206" s="172">
        <v>1086740</v>
      </c>
      <c r="H206" s="172" t="s">
        <v>280</v>
      </c>
      <c r="I206" s="172">
        <v>20</v>
      </c>
      <c r="J206" s="173">
        <f t="shared" si="7"/>
        <v>1.8403666010269245E-06</v>
      </c>
      <c r="K206" s="173">
        <v>2.3004582512836558E-06</v>
      </c>
      <c r="L206" s="174" t="s">
        <v>223</v>
      </c>
      <c r="M206" s="172" t="s">
        <v>321</v>
      </c>
      <c r="N206" s="175">
        <v>2.3E-06</v>
      </c>
      <c r="O206" s="176">
        <v>2.5</v>
      </c>
      <c r="P206" s="177">
        <v>1086739.676</v>
      </c>
      <c r="Q206" s="178">
        <v>2.21304347826087</v>
      </c>
      <c r="R206" s="182"/>
      <c r="S206" s="105"/>
      <c r="T206" s="179">
        <v>5.093445099644398E-06</v>
      </c>
      <c r="U206" s="179">
        <v>2.0020711115125504E-06</v>
      </c>
      <c r="V206" s="244">
        <v>40940</v>
      </c>
      <c r="W206" s="180">
        <v>0.0732</v>
      </c>
      <c r="X206" s="181">
        <f t="shared" si="6"/>
      </c>
    </row>
    <row r="207" spans="1:24" ht="12.75">
      <c r="A207" s="269"/>
      <c r="B207" s="182" t="s">
        <v>397</v>
      </c>
      <c r="C207" s="170" t="s">
        <v>398</v>
      </c>
      <c r="D207" s="171" t="s">
        <v>189</v>
      </c>
      <c r="E207" s="172">
        <v>1</v>
      </c>
      <c r="F207" s="172" t="s">
        <v>399</v>
      </c>
      <c r="G207" s="172">
        <v>1941</v>
      </c>
      <c r="H207" s="172" t="s">
        <v>281</v>
      </c>
      <c r="I207" s="172">
        <v>20</v>
      </c>
      <c r="J207" s="173">
        <f t="shared" si="7"/>
        <v>0.0005151983513652757</v>
      </c>
      <c r="K207" s="173">
        <v>0.000772399588053553</v>
      </c>
      <c r="L207" s="174" t="s">
        <v>7</v>
      </c>
      <c r="M207" s="172" t="s">
        <v>321</v>
      </c>
      <c r="N207" s="175">
        <v>0.000773</v>
      </c>
      <c r="O207" s="176">
        <v>1.5</v>
      </c>
      <c r="P207" s="177">
        <v>1940.14</v>
      </c>
      <c r="Q207" s="178">
        <v>2.6002587322121604</v>
      </c>
      <c r="R207" s="182"/>
      <c r="S207" s="105"/>
      <c r="T207" s="179">
        <v>0.0020116716623306274</v>
      </c>
      <c r="U207" s="179">
        <v>0.0006094789132475853</v>
      </c>
      <c r="V207" s="244">
        <v>40940</v>
      </c>
      <c r="W207" s="180">
        <v>0.7918</v>
      </c>
      <c r="X207" s="181">
        <f t="shared" si="6"/>
      </c>
    </row>
    <row r="208" spans="1:24" ht="25.5">
      <c r="A208" s="269"/>
      <c r="B208" s="169" t="s">
        <v>400</v>
      </c>
      <c r="C208" s="170" t="s">
        <v>401</v>
      </c>
      <c r="D208" s="171" t="s">
        <v>189</v>
      </c>
      <c r="E208" s="172">
        <v>9</v>
      </c>
      <c r="F208" s="172" t="s">
        <v>402</v>
      </c>
      <c r="G208" s="172">
        <v>334665</v>
      </c>
      <c r="H208" s="172" t="s">
        <v>280</v>
      </c>
      <c r="I208" s="172">
        <v>46</v>
      </c>
      <c r="J208" s="173">
        <f t="shared" si="7"/>
        <v>2.6892564205997043E-05</v>
      </c>
      <c r="K208" s="173">
        <v>2.8386595550774656E-05</v>
      </c>
      <c r="L208" s="174" t="s">
        <v>223</v>
      </c>
      <c r="M208" s="172" t="s">
        <v>321</v>
      </c>
      <c r="N208" s="175">
        <v>2.84E-05</v>
      </c>
      <c r="O208" s="176">
        <v>9.5</v>
      </c>
      <c r="P208" s="177">
        <v>334664.801</v>
      </c>
      <c r="Q208" s="178">
        <v>1.5845070422535212</v>
      </c>
      <c r="R208" s="182"/>
      <c r="S208" s="105"/>
      <c r="T208" s="179">
        <v>4.5035401277503743E-05</v>
      </c>
      <c r="U208" s="179">
        <v>2.7397045010203256E-05</v>
      </c>
      <c r="V208" s="244">
        <v>40940</v>
      </c>
      <c r="W208" s="180">
        <v>0.1108</v>
      </c>
      <c r="X208" s="181">
        <f t="shared" si="6"/>
      </c>
    </row>
    <row r="209" spans="1:24" ht="25.5">
      <c r="A209" s="269"/>
      <c r="B209" s="169" t="s">
        <v>403</v>
      </c>
      <c r="C209" s="170" t="s">
        <v>404</v>
      </c>
      <c r="D209" s="171" t="s">
        <v>189</v>
      </c>
      <c r="E209" s="172">
        <v>9</v>
      </c>
      <c r="F209" s="172" t="s">
        <v>402</v>
      </c>
      <c r="G209" s="172">
        <v>334665</v>
      </c>
      <c r="H209" s="172" t="s">
        <v>280</v>
      </c>
      <c r="I209" s="172">
        <v>46</v>
      </c>
      <c r="J209" s="173">
        <f t="shared" si="7"/>
        <v>2.6892564205997043E-05</v>
      </c>
      <c r="K209" s="173">
        <v>2.8386595550774656E-05</v>
      </c>
      <c r="L209" s="174" t="s">
        <v>223</v>
      </c>
      <c r="M209" s="172" t="s">
        <v>321</v>
      </c>
      <c r="N209" s="175">
        <v>2.84E-05</v>
      </c>
      <c r="O209" s="176">
        <v>9.5</v>
      </c>
      <c r="P209" s="177">
        <v>334664.801</v>
      </c>
      <c r="Q209" s="178">
        <v>1.5845070422535212</v>
      </c>
      <c r="R209" s="182"/>
      <c r="S209" s="105"/>
      <c r="T209" s="179">
        <v>4.5035401277503743E-05</v>
      </c>
      <c r="U209" s="179">
        <v>2.7397045010203256E-05</v>
      </c>
      <c r="V209" s="244">
        <v>40940</v>
      </c>
      <c r="W209" s="180">
        <v>0.1106</v>
      </c>
      <c r="X209" s="181">
        <f t="shared" si="6"/>
      </c>
    </row>
    <row r="210" spans="1:24" ht="12.75">
      <c r="A210" s="269"/>
      <c r="B210" s="169" t="s">
        <v>405</v>
      </c>
      <c r="C210" s="170" t="s">
        <v>398</v>
      </c>
      <c r="D210" s="171" t="s">
        <v>189</v>
      </c>
      <c r="E210" s="172">
        <v>18</v>
      </c>
      <c r="F210" s="172" t="s">
        <v>406</v>
      </c>
      <c r="G210" s="172">
        <v>23885</v>
      </c>
      <c r="H210" s="172" t="s">
        <v>281</v>
      </c>
      <c r="I210" s="172">
        <v>46</v>
      </c>
      <c r="J210" s="173">
        <f t="shared" si="7"/>
        <v>0.0007536110529621101</v>
      </c>
      <c r="K210" s="173">
        <v>0.0007745122665996818</v>
      </c>
      <c r="L210" s="174" t="s">
        <v>7</v>
      </c>
      <c r="M210" s="172" t="s">
        <v>331</v>
      </c>
      <c r="N210" s="175">
        <v>0.003544</v>
      </c>
      <c r="O210" s="176">
        <v>0.578</v>
      </c>
      <c r="P210" s="177">
        <v>162.5</v>
      </c>
      <c r="Q210" s="178">
        <v>3.6427765237020315</v>
      </c>
      <c r="R210" s="182"/>
      <c r="S210" s="105"/>
      <c r="T210" s="179">
        <v>0.01290518045425415</v>
      </c>
      <c r="U210" s="179">
        <v>0.0018218159675598145</v>
      </c>
      <c r="V210" s="244">
        <v>40940</v>
      </c>
      <c r="W210" s="180">
        <v>0.017</v>
      </c>
      <c r="X210" s="181" t="str">
        <f t="shared" si="6"/>
        <v>Significant</v>
      </c>
    </row>
    <row r="211" spans="1:24" ht="12.75">
      <c r="A211" s="269"/>
      <c r="B211" s="169" t="s">
        <v>415</v>
      </c>
      <c r="C211" s="170" t="s">
        <v>416</v>
      </c>
      <c r="D211" s="171" t="s">
        <v>189</v>
      </c>
      <c r="E211" s="172">
        <v>15</v>
      </c>
      <c r="F211" s="172" t="s">
        <v>417</v>
      </c>
      <c r="G211" s="172">
        <v>5687</v>
      </c>
      <c r="H211" s="172" t="s">
        <v>280</v>
      </c>
      <c r="I211" s="172">
        <v>5</v>
      </c>
      <c r="J211" s="173">
        <f t="shared" si="7"/>
        <v>0.0026375945138034113</v>
      </c>
      <c r="K211" s="173">
        <v>0.0027255143309301917</v>
      </c>
      <c r="L211" s="174" t="s">
        <v>223</v>
      </c>
      <c r="M211" s="172" t="s">
        <v>331</v>
      </c>
      <c r="N211" s="175">
        <v>0.003777</v>
      </c>
      <c r="O211" s="176">
        <v>0.6332</v>
      </c>
      <c r="P211" s="177">
        <v>167.6</v>
      </c>
      <c r="Q211" s="178">
        <v>3.5292560232989145</v>
      </c>
      <c r="R211" s="182"/>
      <c r="S211" s="105"/>
      <c r="T211" s="179">
        <v>0.01325923204421997</v>
      </c>
      <c r="U211" s="179">
        <v>0.002063639461994171</v>
      </c>
      <c r="V211" s="244">
        <v>40940</v>
      </c>
      <c r="W211" s="180">
        <v>0.2853</v>
      </c>
      <c r="X211" s="181">
        <f t="shared" si="6"/>
      </c>
    </row>
    <row r="212" spans="1:24" ht="12.75">
      <c r="A212" s="269"/>
      <c r="B212" s="169" t="s">
        <v>418</v>
      </c>
      <c r="C212" s="170" t="s">
        <v>419</v>
      </c>
      <c r="D212" s="171" t="s">
        <v>189</v>
      </c>
      <c r="E212" s="172">
        <v>2</v>
      </c>
      <c r="F212" s="172" t="s">
        <v>420</v>
      </c>
      <c r="G212" s="172">
        <v>1019</v>
      </c>
      <c r="H212" s="172" t="s">
        <v>281</v>
      </c>
      <c r="I212" s="172">
        <v>5</v>
      </c>
      <c r="J212" s="173">
        <f t="shared" si="7"/>
        <v>0.001962708537782139</v>
      </c>
      <c r="K212" s="173">
        <v>0.0024509803921568627</v>
      </c>
      <c r="L212" s="174" t="s">
        <v>7</v>
      </c>
      <c r="M212" s="172" t="s">
        <v>321</v>
      </c>
      <c r="N212" s="175">
        <v>0.00245</v>
      </c>
      <c r="O212" s="176">
        <v>2.5</v>
      </c>
      <c r="P212" s="177">
        <v>1017.03</v>
      </c>
      <c r="Q212" s="178">
        <v>2.212244897959184</v>
      </c>
      <c r="R212" s="182"/>
      <c r="S212" s="105"/>
      <c r="T212" s="179">
        <v>0.005423799157142639</v>
      </c>
      <c r="U212" s="179">
        <v>0.002135438844561577</v>
      </c>
      <c r="V212" s="244">
        <v>40940</v>
      </c>
      <c r="W212" s="180">
        <v>0.9058</v>
      </c>
      <c r="X212" s="181">
        <f t="shared" si="6"/>
      </c>
    </row>
    <row r="213" spans="1:24" ht="12.75">
      <c r="A213" s="269"/>
      <c r="B213" s="182" t="s">
        <v>508</v>
      </c>
      <c r="C213" s="170" t="s">
        <v>509</v>
      </c>
      <c r="D213" s="171" t="s">
        <v>189</v>
      </c>
      <c r="E213" s="172">
        <v>16</v>
      </c>
      <c r="F213" s="172" t="s">
        <v>510</v>
      </c>
      <c r="G213" s="172">
        <v>31564654</v>
      </c>
      <c r="H213" s="172" t="s">
        <v>280</v>
      </c>
      <c r="I213" s="172">
        <v>277</v>
      </c>
      <c r="J213" s="173">
        <f t="shared" si="7"/>
        <v>5.068960996689525E-07</v>
      </c>
      <c r="K213" s="173">
        <v>5.227366027836072E-07</v>
      </c>
      <c r="L213" s="174" t="s">
        <v>223</v>
      </c>
      <c r="M213" s="172" t="s">
        <v>321</v>
      </c>
      <c r="N213" s="175">
        <v>5.23E-07</v>
      </c>
      <c r="O213" s="176">
        <v>16.5</v>
      </c>
      <c r="P213" s="177">
        <v>31564654</v>
      </c>
      <c r="Q213" s="178">
        <v>1.435946462715105</v>
      </c>
      <c r="R213" s="182" t="s">
        <v>289</v>
      </c>
      <c r="S213" s="105"/>
      <c r="T213" s="179">
        <v>7.508380071773367E-07</v>
      </c>
      <c r="U213" s="179">
        <v>5.122150498730752E-07</v>
      </c>
      <c r="V213" s="244">
        <v>40940</v>
      </c>
      <c r="W213" s="180"/>
      <c r="X213" s="181">
        <f t="shared" si="6"/>
      </c>
    </row>
    <row r="214" spans="1:24" ht="12.75">
      <c r="A214" s="269"/>
      <c r="B214" s="182" t="s">
        <v>511</v>
      </c>
      <c r="C214" s="170" t="s">
        <v>512</v>
      </c>
      <c r="D214" s="171" t="s">
        <v>189</v>
      </c>
      <c r="E214" s="172">
        <v>60</v>
      </c>
      <c r="F214" s="172" t="s">
        <v>513</v>
      </c>
      <c r="G214" s="172">
        <v>222547790</v>
      </c>
      <c r="H214" s="172" t="s">
        <v>280</v>
      </c>
      <c r="I214" s="172">
        <v>1953</v>
      </c>
      <c r="J214" s="173">
        <f t="shared" si="7"/>
        <v>2.696050138264685E-07</v>
      </c>
      <c r="K214" s="173">
        <v>2.718517222750224E-07</v>
      </c>
      <c r="L214" s="174" t="s">
        <v>223</v>
      </c>
      <c r="M214" s="172" t="s">
        <v>331</v>
      </c>
      <c r="N214" s="175">
        <v>3.343E-07</v>
      </c>
      <c r="O214" s="176">
        <v>0.6159</v>
      </c>
      <c r="P214" s="177">
        <v>1842000</v>
      </c>
      <c r="Q214" s="178">
        <v>3.565659587197128</v>
      </c>
      <c r="R214" s="182"/>
      <c r="S214" s="105"/>
      <c r="T214" s="179">
        <v>1.1918756165429672E-06</v>
      </c>
      <c r="U214" s="179">
        <v>1.7920451054054558E-07</v>
      </c>
      <c r="V214" s="244">
        <v>40940</v>
      </c>
      <c r="W214" s="180"/>
      <c r="X214" s="181">
        <f t="shared" si="6"/>
      </c>
    </row>
    <row r="215" spans="1:24" ht="12.75">
      <c r="A215" s="269"/>
      <c r="B215" s="182" t="s">
        <v>514</v>
      </c>
      <c r="C215" s="182" t="s">
        <v>267</v>
      </c>
      <c r="D215" s="171" t="s">
        <v>189</v>
      </c>
      <c r="E215" s="172"/>
      <c r="F215" s="172" t="s">
        <v>327</v>
      </c>
      <c r="G215" s="172" t="s">
        <v>327</v>
      </c>
      <c r="H215" s="172" t="s">
        <v>280</v>
      </c>
      <c r="I215" s="172"/>
      <c r="J215" s="173">
        <f t="shared" si="7"/>
      </c>
      <c r="K215" s="173"/>
      <c r="L215" s="174" t="s">
        <v>263</v>
      </c>
      <c r="M215" s="172" t="s">
        <v>327</v>
      </c>
      <c r="N215" s="173">
        <v>2.3401000000000002E-08</v>
      </c>
      <c r="O215" s="183">
        <v>0.3</v>
      </c>
      <c r="P215" s="177">
        <v>12819964.958762445</v>
      </c>
      <c r="Q215" s="178">
        <v>18.765606572139173</v>
      </c>
      <c r="R215" s="182" t="s">
        <v>264</v>
      </c>
      <c r="S215" s="105"/>
      <c r="T215" s="179">
        <v>1.0704788422762104E-07</v>
      </c>
      <c r="U215" s="179">
        <v>5.704472371628656E-09</v>
      </c>
      <c r="V215" s="244">
        <v>39114</v>
      </c>
      <c r="W215" s="180"/>
      <c r="X215" s="181">
        <f t="shared" si="6"/>
      </c>
    </row>
    <row r="216" spans="1:24" ht="12.75">
      <c r="A216" s="269"/>
      <c r="B216" s="182" t="s">
        <v>515</v>
      </c>
      <c r="C216" s="170" t="s">
        <v>509</v>
      </c>
      <c r="D216" s="171" t="s">
        <v>189</v>
      </c>
      <c r="E216" s="172">
        <v>82</v>
      </c>
      <c r="F216" s="172" t="s">
        <v>513</v>
      </c>
      <c r="G216" s="172">
        <v>222547790</v>
      </c>
      <c r="H216" s="172" t="s">
        <v>280</v>
      </c>
      <c r="I216" s="172">
        <v>1953</v>
      </c>
      <c r="J216" s="173">
        <f t="shared" si="7"/>
        <v>3.6846018556284025E-07</v>
      </c>
      <c r="K216" s="173">
        <v>3.7070689401139415E-07</v>
      </c>
      <c r="L216" s="174" t="s">
        <v>223</v>
      </c>
      <c r="M216" s="172" t="s">
        <v>331</v>
      </c>
      <c r="N216" s="175">
        <v>4.565E-07</v>
      </c>
      <c r="O216" s="176">
        <v>0.5341</v>
      </c>
      <c r="P216" s="177">
        <v>1170000</v>
      </c>
      <c r="Q216" s="178">
        <v>3.7524644030668126</v>
      </c>
      <c r="R216" s="182" t="s">
        <v>290</v>
      </c>
      <c r="S216" s="105"/>
      <c r="T216" s="179">
        <v>1.7127611280606407E-06</v>
      </c>
      <c r="U216" s="179">
        <v>2.197000349572139E-07</v>
      </c>
      <c r="V216" s="244">
        <v>40940</v>
      </c>
      <c r="W216" s="180"/>
      <c r="X216" s="181">
        <f t="shared" si="6"/>
      </c>
    </row>
    <row r="217" spans="1:24" ht="12.75">
      <c r="A217" s="269"/>
      <c r="B217" s="182" t="s">
        <v>516</v>
      </c>
      <c r="C217" s="170" t="s">
        <v>517</v>
      </c>
      <c r="D217" s="171" t="s">
        <v>189</v>
      </c>
      <c r="E217" s="172">
        <v>78</v>
      </c>
      <c r="F217" s="172" t="s">
        <v>513</v>
      </c>
      <c r="G217" s="172">
        <v>222547790</v>
      </c>
      <c r="H217" s="172" t="s">
        <v>280</v>
      </c>
      <c r="I217" s="172">
        <v>1953</v>
      </c>
      <c r="J217" s="173">
        <f t="shared" si="7"/>
        <v>3.50486517974409E-07</v>
      </c>
      <c r="K217" s="173">
        <v>3.527332264229629E-07</v>
      </c>
      <c r="L217" s="174" t="s">
        <v>223</v>
      </c>
      <c r="M217" s="172" t="s">
        <v>331</v>
      </c>
      <c r="N217" s="175">
        <v>3.79E-07</v>
      </c>
      <c r="O217" s="176">
        <v>0.4295</v>
      </c>
      <c r="P217" s="177">
        <v>1133000</v>
      </c>
      <c r="Q217" s="178">
        <v>4.052770448548813</v>
      </c>
      <c r="R217" s="182"/>
      <c r="S217" s="105"/>
      <c r="T217" s="179">
        <v>1.536552833269942E-06</v>
      </c>
      <c r="U217" s="179">
        <v>1.487778400108833E-07</v>
      </c>
      <c r="V217" s="244">
        <v>40940</v>
      </c>
      <c r="W217" s="180"/>
      <c r="X217" s="181">
        <f t="shared" si="6"/>
      </c>
    </row>
    <row r="218" spans="1:24" ht="12.75">
      <c r="A218" s="269"/>
      <c r="B218" s="169" t="s">
        <v>523</v>
      </c>
      <c r="C218" s="170" t="s">
        <v>524</v>
      </c>
      <c r="D218" s="171" t="s">
        <v>189</v>
      </c>
      <c r="E218" s="172">
        <v>389</v>
      </c>
      <c r="F218" s="172" t="s">
        <v>525</v>
      </c>
      <c r="G218" s="172">
        <v>5540316</v>
      </c>
      <c r="H218" s="172" t="s">
        <v>280</v>
      </c>
      <c r="I218" s="172">
        <v>128</v>
      </c>
      <c r="J218" s="173">
        <f t="shared" si="7"/>
        <v>7.021260159167816E-05</v>
      </c>
      <c r="K218" s="173">
        <v>7.030284915156463E-05</v>
      </c>
      <c r="L218" s="174" t="s">
        <v>223</v>
      </c>
      <c r="M218" s="172" t="s">
        <v>331</v>
      </c>
      <c r="N218" s="175">
        <v>8.497E-05</v>
      </c>
      <c r="O218" s="176">
        <v>2.003</v>
      </c>
      <c r="P218" s="177">
        <v>23570</v>
      </c>
      <c r="Q218" s="178">
        <v>2.3702483229375075</v>
      </c>
      <c r="R218" s="182"/>
      <c r="S218" s="105"/>
      <c r="T218" s="179">
        <v>0.00020147341125943978</v>
      </c>
      <c r="U218" s="179">
        <v>7.133334405013983E-05</v>
      </c>
      <c r="V218" s="244">
        <v>40940</v>
      </c>
      <c r="W218" s="180">
        <v>0.0061</v>
      </c>
      <c r="X218" s="181" t="str">
        <f t="shared" si="6"/>
        <v>High</v>
      </c>
    </row>
    <row r="219" spans="1:24" ht="12.75">
      <c r="A219" s="269"/>
      <c r="B219" s="169" t="s">
        <v>526</v>
      </c>
      <c r="C219" s="170" t="s">
        <v>527</v>
      </c>
      <c r="D219" s="171" t="s">
        <v>189</v>
      </c>
      <c r="E219" s="172">
        <v>152</v>
      </c>
      <c r="F219" s="172" t="s">
        <v>528</v>
      </c>
      <c r="G219" s="172">
        <v>24466</v>
      </c>
      <c r="H219" s="172" t="s">
        <v>281</v>
      </c>
      <c r="I219" s="172">
        <v>128</v>
      </c>
      <c r="J219" s="173">
        <f t="shared" si="7"/>
        <v>0.006212703343415352</v>
      </c>
      <c r="K219" s="173">
        <v>0.006232885110557077</v>
      </c>
      <c r="L219" s="174" t="s">
        <v>7</v>
      </c>
      <c r="M219" s="172" t="s">
        <v>331</v>
      </c>
      <c r="N219" s="175">
        <v>0.01709</v>
      </c>
      <c r="O219" s="176">
        <v>0.5864</v>
      </c>
      <c r="P219" s="177">
        <v>33.72</v>
      </c>
      <c r="Q219" s="178">
        <v>3.5985956699824455</v>
      </c>
      <c r="R219" s="182"/>
      <c r="S219" s="105"/>
      <c r="T219" s="179">
        <v>0.0615079402923584</v>
      </c>
      <c r="U219" s="179">
        <v>0.009013786911964417</v>
      </c>
      <c r="V219" s="244">
        <v>40940</v>
      </c>
      <c r="W219" s="180">
        <v>0.0097</v>
      </c>
      <c r="X219" s="181" t="str">
        <f t="shared" si="6"/>
        <v>High</v>
      </c>
    </row>
    <row r="220" spans="1:24" ht="12.75">
      <c r="A220" s="269"/>
      <c r="B220" s="182" t="s">
        <v>529</v>
      </c>
      <c r="C220" s="170"/>
      <c r="D220" s="171" t="s">
        <v>189</v>
      </c>
      <c r="E220" s="178">
        <v>17.9</v>
      </c>
      <c r="F220" s="172" t="s">
        <v>327</v>
      </c>
      <c r="G220" s="172">
        <v>10999</v>
      </c>
      <c r="H220" s="172" t="s">
        <v>280</v>
      </c>
      <c r="I220" s="172">
        <v>28</v>
      </c>
      <c r="J220" s="173">
        <f t="shared" si="7"/>
        <v>0.0016274206746067824</v>
      </c>
      <c r="K220" s="173">
        <f>(E220+0.5)/G220</f>
        <v>0.0016728793526684244</v>
      </c>
      <c r="L220" s="174" t="s">
        <v>196</v>
      </c>
      <c r="M220" s="173"/>
      <c r="N220" s="173">
        <v>0.00262</v>
      </c>
      <c r="O220" s="183">
        <v>1.696</v>
      </c>
      <c r="P220" s="177">
        <v>647.3282442748092</v>
      </c>
      <c r="Q220" s="178">
        <v>3.074267308981057</v>
      </c>
      <c r="R220" s="182"/>
      <c r="S220" s="105"/>
      <c r="T220" s="179">
        <v>0.006528198719024658</v>
      </c>
      <c r="U220" s="179">
        <v>0.002123497426509857</v>
      </c>
      <c r="V220" s="244">
        <v>39114</v>
      </c>
      <c r="W220" s="180"/>
      <c r="X220" s="181">
        <f t="shared" si="6"/>
      </c>
    </row>
    <row r="221" spans="1:24" ht="12.75">
      <c r="A221" s="269"/>
      <c r="B221" s="182" t="s">
        <v>530</v>
      </c>
      <c r="C221" s="170"/>
      <c r="D221" s="171" t="s">
        <v>189</v>
      </c>
      <c r="E221" s="172">
        <v>3</v>
      </c>
      <c r="F221" s="172" t="s">
        <v>327</v>
      </c>
      <c r="G221" s="172">
        <v>939</v>
      </c>
      <c r="H221" s="172" t="s">
        <v>280</v>
      </c>
      <c r="I221" s="172">
        <v>5</v>
      </c>
      <c r="J221" s="173">
        <f t="shared" si="7"/>
        <v>0.003194888178913738</v>
      </c>
      <c r="K221" s="173">
        <f>(E221+0.5)/G221</f>
        <v>0.003727369542066028</v>
      </c>
      <c r="L221" s="174" t="s">
        <v>229</v>
      </c>
      <c r="M221" s="173"/>
      <c r="N221" s="173">
        <v>0.00314</v>
      </c>
      <c r="O221" s="183">
        <v>0.3</v>
      </c>
      <c r="P221" s="177">
        <v>95.54140127388534</v>
      </c>
      <c r="Q221" s="178">
        <v>18.638130257196355</v>
      </c>
      <c r="R221" s="182"/>
      <c r="S221" s="105"/>
      <c r="T221" s="179">
        <v>0.014313220977783203</v>
      </c>
      <c r="U221" s="179">
        <v>0.0007679536938667297</v>
      </c>
      <c r="V221" s="244">
        <v>39114</v>
      </c>
      <c r="W221" s="180"/>
      <c r="X221" s="181">
        <f t="shared" si="6"/>
      </c>
    </row>
    <row r="222" spans="1:24" ht="12.75">
      <c r="A222" s="269"/>
      <c r="B222" s="182" t="s">
        <v>531</v>
      </c>
      <c r="C222" s="170"/>
      <c r="D222" s="171" t="s">
        <v>189</v>
      </c>
      <c r="E222" s="172">
        <v>15</v>
      </c>
      <c r="F222" s="172" t="s">
        <v>327</v>
      </c>
      <c r="G222" s="172">
        <v>2150</v>
      </c>
      <c r="H222" s="172" t="s">
        <v>281</v>
      </c>
      <c r="I222" s="172">
        <v>33</v>
      </c>
      <c r="J222" s="173">
        <f t="shared" si="7"/>
        <v>0.0069767441860465115</v>
      </c>
      <c r="K222" s="173">
        <f>(E222+0.5)/(G222+1)</f>
        <v>0.007205950720595072</v>
      </c>
      <c r="L222" s="174" t="s">
        <v>197</v>
      </c>
      <c r="M222" s="173"/>
      <c r="N222" s="173">
        <v>0.00713</v>
      </c>
      <c r="O222" s="183">
        <v>0.476</v>
      </c>
      <c r="P222" s="177">
        <v>66.2841683029453</v>
      </c>
      <c r="Q222" s="178">
        <v>8.875998562688439</v>
      </c>
      <c r="R222" s="182"/>
      <c r="S222" s="105"/>
      <c r="T222" s="179">
        <v>0.027790307998657227</v>
      </c>
      <c r="U222" s="179">
        <v>0.0031309500336647034</v>
      </c>
      <c r="V222" s="244">
        <v>39114</v>
      </c>
      <c r="W222" s="180"/>
      <c r="X222" s="181">
        <f t="shared" si="6"/>
      </c>
    </row>
    <row r="223" spans="1:24" ht="12.75">
      <c r="A223" s="269"/>
      <c r="B223" s="182" t="s">
        <v>570</v>
      </c>
      <c r="C223" s="182" t="s">
        <v>204</v>
      </c>
      <c r="D223" s="171" t="s">
        <v>194</v>
      </c>
      <c r="E223" s="172"/>
      <c r="F223" s="172" t="s">
        <v>327</v>
      </c>
      <c r="G223" s="172" t="s">
        <v>327</v>
      </c>
      <c r="H223" s="172" t="s">
        <v>280</v>
      </c>
      <c r="I223" s="172"/>
      <c r="J223" s="173">
        <f t="shared" si="7"/>
      </c>
      <c r="K223" s="173">
        <v>1E-06</v>
      </c>
      <c r="L223" s="174" t="s">
        <v>231</v>
      </c>
      <c r="M223" s="172" t="s">
        <v>327</v>
      </c>
      <c r="N223" s="173">
        <v>1E-06</v>
      </c>
      <c r="O223" s="183">
        <v>0.3</v>
      </c>
      <c r="P223" s="177">
        <v>300000</v>
      </c>
      <c r="Q223" s="178">
        <v>18.765606572139177</v>
      </c>
      <c r="R223" s="182"/>
      <c r="S223" s="105"/>
      <c r="T223" s="179">
        <v>4.574500415692535E-06</v>
      </c>
      <c r="U223" s="179">
        <v>2.4377045304169283E-07</v>
      </c>
      <c r="V223" s="244">
        <v>39114</v>
      </c>
      <c r="W223" s="180"/>
      <c r="X223" s="181">
        <f t="shared" si="6"/>
      </c>
    </row>
    <row r="224" spans="1:24" ht="25.5">
      <c r="A224" s="269"/>
      <c r="B224" s="182" t="s">
        <v>586</v>
      </c>
      <c r="C224" s="182" t="s">
        <v>271</v>
      </c>
      <c r="D224" s="174" t="s">
        <v>189</v>
      </c>
      <c r="E224" s="178">
        <v>3.5</v>
      </c>
      <c r="F224" s="177">
        <v>15830000000</v>
      </c>
      <c r="G224" s="172">
        <v>15830000000</v>
      </c>
      <c r="H224" s="172" t="s">
        <v>280</v>
      </c>
      <c r="I224" s="172"/>
      <c r="J224" s="173">
        <f t="shared" si="7"/>
        <v>2.2109917877447884E-10</v>
      </c>
      <c r="K224" s="173">
        <v>2.5268477574226155E-10</v>
      </c>
      <c r="L224" s="174" t="s">
        <v>230</v>
      </c>
      <c r="M224" s="172" t="s">
        <v>327</v>
      </c>
      <c r="N224" s="173">
        <v>2.5268477574226155E-10</v>
      </c>
      <c r="O224" s="183">
        <v>0.5</v>
      </c>
      <c r="P224" s="177">
        <v>1978749999.9999998</v>
      </c>
      <c r="Q224" s="178">
        <v>8.443947193457864</v>
      </c>
      <c r="R224" s="182" t="s">
        <v>273</v>
      </c>
      <c r="S224" s="105"/>
      <c r="T224" s="179">
        <v>9.706782437118769E-10</v>
      </c>
      <c r="U224" s="179">
        <v>1.1495550854035793E-10</v>
      </c>
      <c r="V224" s="244">
        <v>39114</v>
      </c>
      <c r="W224" s="180"/>
      <c r="X224" s="181">
        <f t="shared" si="6"/>
      </c>
    </row>
    <row r="225" spans="1:24" ht="25.5">
      <c r="A225" s="269"/>
      <c r="B225" s="182" t="s">
        <v>587</v>
      </c>
      <c r="C225" s="182" t="s">
        <v>272</v>
      </c>
      <c r="D225" s="174" t="s">
        <v>189</v>
      </c>
      <c r="E225" s="172"/>
      <c r="F225" s="172" t="s">
        <v>327</v>
      </c>
      <c r="G225" s="172" t="s">
        <v>327</v>
      </c>
      <c r="H225" s="172" t="s">
        <v>282</v>
      </c>
      <c r="I225" s="172"/>
      <c r="J225" s="173">
        <f t="shared" si="7"/>
      </c>
      <c r="K225" s="173"/>
      <c r="L225" s="174" t="s">
        <v>276</v>
      </c>
      <c r="M225" s="172" t="s">
        <v>327</v>
      </c>
      <c r="N225" s="173">
        <v>2.5268477574226158E-11</v>
      </c>
      <c r="O225" s="183">
        <v>0.3</v>
      </c>
      <c r="P225" s="177">
        <v>11872499999.999998</v>
      </c>
      <c r="Q225" s="178">
        <v>18.765606572139177</v>
      </c>
      <c r="R225" s="182" t="s">
        <v>277</v>
      </c>
      <c r="S225" s="105"/>
      <c r="T225" s="179">
        <v>1.1559066116721508E-10</v>
      </c>
      <c r="U225" s="179">
        <v>6.1597082259429665E-12</v>
      </c>
      <c r="V225" s="244">
        <v>39114</v>
      </c>
      <c r="W225" s="180"/>
      <c r="X225" s="181">
        <f t="shared" si="6"/>
      </c>
    </row>
    <row r="226" spans="1:24" ht="25.5">
      <c r="A226" s="269"/>
      <c r="B226" s="169" t="s">
        <v>588</v>
      </c>
      <c r="C226" s="182" t="s">
        <v>269</v>
      </c>
      <c r="D226" s="174" t="s">
        <v>189</v>
      </c>
      <c r="E226" s="178">
        <v>8.5</v>
      </c>
      <c r="F226" s="172">
        <v>13060000000</v>
      </c>
      <c r="G226" s="172">
        <v>13060000000</v>
      </c>
      <c r="H226" s="172" t="s">
        <v>280</v>
      </c>
      <c r="I226" s="172"/>
      <c r="J226" s="173">
        <f t="shared" si="7"/>
        <v>6.508422664624808E-10</v>
      </c>
      <c r="K226" s="173">
        <v>6.891271056661562E-10</v>
      </c>
      <c r="L226" s="174" t="s">
        <v>230</v>
      </c>
      <c r="M226" s="172" t="s">
        <v>327</v>
      </c>
      <c r="N226" s="173">
        <v>6.891271056661562E-10</v>
      </c>
      <c r="O226" s="183">
        <v>0.5</v>
      </c>
      <c r="P226" s="177">
        <v>725555555.5555556</v>
      </c>
      <c r="Q226" s="178">
        <v>8.443947193457866</v>
      </c>
      <c r="R226" s="182" t="s">
        <v>273</v>
      </c>
      <c r="S226" s="105"/>
      <c r="T226" s="179">
        <v>2.647253625222647E-09</v>
      </c>
      <c r="U226" s="179">
        <v>3.1350902185575785E-10</v>
      </c>
      <c r="V226" s="244">
        <v>39114</v>
      </c>
      <c r="W226" s="180"/>
      <c r="X226" s="181">
        <f t="shared" si="6"/>
      </c>
    </row>
    <row r="227" spans="1:24" ht="25.5">
      <c r="A227" s="269"/>
      <c r="B227" s="182" t="s">
        <v>589</v>
      </c>
      <c r="C227" s="182" t="s">
        <v>270</v>
      </c>
      <c r="D227" s="174" t="s">
        <v>189</v>
      </c>
      <c r="E227" s="172"/>
      <c r="F227" s="172" t="s">
        <v>327</v>
      </c>
      <c r="G227" s="172" t="s">
        <v>327</v>
      </c>
      <c r="H227" s="172" t="s">
        <v>282</v>
      </c>
      <c r="I227" s="172"/>
      <c r="J227" s="173">
        <f t="shared" si="7"/>
      </c>
      <c r="K227" s="173"/>
      <c r="L227" s="174" t="s">
        <v>274</v>
      </c>
      <c r="M227" s="172" t="s">
        <v>327</v>
      </c>
      <c r="N227" s="173">
        <v>1.3782542113323123E-10</v>
      </c>
      <c r="O227" s="183">
        <v>0.3</v>
      </c>
      <c r="P227" s="177">
        <v>2176666666.6666665</v>
      </c>
      <c r="Q227" s="178">
        <v>18.76560657213917</v>
      </c>
      <c r="R227" s="182" t="s">
        <v>275</v>
      </c>
      <c r="S227" s="105"/>
      <c r="T227" s="179">
        <v>6.30482446266965E-10</v>
      </c>
      <c r="U227" s="179">
        <v>3.359776535030989E-11</v>
      </c>
      <c r="V227" s="244">
        <v>39114</v>
      </c>
      <c r="W227" s="180"/>
      <c r="X227" s="181">
        <f t="shared" si="6"/>
      </c>
    </row>
    <row r="228" spans="1:24" ht="12.75">
      <c r="A228" s="269"/>
      <c r="B228" s="182" t="s">
        <v>688</v>
      </c>
      <c r="C228" s="170" t="s">
        <v>689</v>
      </c>
      <c r="D228" s="171" t="s">
        <v>189</v>
      </c>
      <c r="E228" s="172">
        <v>6</v>
      </c>
      <c r="F228" s="172" t="s">
        <v>690</v>
      </c>
      <c r="G228" s="172">
        <v>19941600</v>
      </c>
      <c r="H228" s="172" t="s">
        <v>280</v>
      </c>
      <c r="I228" s="172">
        <v>175</v>
      </c>
      <c r="J228" s="173">
        <f t="shared" si="7"/>
        <v>3.0087856541100015E-07</v>
      </c>
      <c r="K228" s="173">
        <v>3.259517791952501E-07</v>
      </c>
      <c r="L228" s="174" t="s">
        <v>223</v>
      </c>
      <c r="M228" s="172" t="s">
        <v>321</v>
      </c>
      <c r="N228" s="175">
        <v>3.26E-07</v>
      </c>
      <c r="O228" s="176">
        <v>6.5</v>
      </c>
      <c r="P228" s="177">
        <v>19941600</v>
      </c>
      <c r="Q228" s="178">
        <v>1.7208588957055215</v>
      </c>
      <c r="R228" s="182"/>
      <c r="S228" s="105"/>
      <c r="T228" s="179">
        <v>5.606880214372391E-07</v>
      </c>
      <c r="U228" s="179">
        <v>3.0939734362712525E-07</v>
      </c>
      <c r="V228" s="244">
        <v>40940</v>
      </c>
      <c r="W228" s="180"/>
      <c r="X228" s="181">
        <f t="shared" si="6"/>
      </c>
    </row>
    <row r="229" spans="1:24" ht="12.75">
      <c r="A229" s="269"/>
      <c r="B229" s="182" t="s">
        <v>691</v>
      </c>
      <c r="C229" s="182" t="s">
        <v>268</v>
      </c>
      <c r="D229" s="174" t="s">
        <v>189</v>
      </c>
      <c r="E229" s="172"/>
      <c r="F229" s="172" t="s">
        <v>327</v>
      </c>
      <c r="G229" s="172" t="s">
        <v>327</v>
      </c>
      <c r="H229" s="172" t="s">
        <v>280</v>
      </c>
      <c r="I229" s="172"/>
      <c r="J229" s="173">
        <f t="shared" si="7"/>
      </c>
      <c r="K229" s="173"/>
      <c r="L229" s="174" t="s">
        <v>263</v>
      </c>
      <c r="M229" s="172" t="s">
        <v>327</v>
      </c>
      <c r="N229" s="173">
        <v>2.2820000000000002E-08</v>
      </c>
      <c r="O229" s="183">
        <v>0.3</v>
      </c>
      <c r="P229" s="177">
        <v>13146362.839614373</v>
      </c>
      <c r="Q229" s="178">
        <v>18.76560657213918</v>
      </c>
      <c r="R229" s="182" t="s">
        <v>264</v>
      </c>
      <c r="S229" s="105"/>
      <c r="T229" s="179">
        <v>1.043900994861037E-07</v>
      </c>
      <c r="U229" s="179">
        <v>5.562841738411431E-09</v>
      </c>
      <c r="V229" s="244">
        <v>39114</v>
      </c>
      <c r="W229" s="180"/>
      <c r="X229" s="181">
        <f t="shared" si="6"/>
      </c>
    </row>
    <row r="230" spans="1:24" ht="12.75">
      <c r="A230" s="269"/>
      <c r="B230" s="182" t="s">
        <v>692</v>
      </c>
      <c r="C230" s="170" t="s">
        <v>689</v>
      </c>
      <c r="D230" s="171" t="s">
        <v>189</v>
      </c>
      <c r="E230" s="172">
        <v>6</v>
      </c>
      <c r="F230" s="172" t="s">
        <v>693</v>
      </c>
      <c r="G230" s="172">
        <v>24955440</v>
      </c>
      <c r="H230" s="172" t="s">
        <v>280</v>
      </c>
      <c r="I230" s="172">
        <v>219</v>
      </c>
      <c r="J230" s="173">
        <f t="shared" si="7"/>
        <v>2.404285398293919E-07</v>
      </c>
      <c r="K230" s="173">
        <v>2.604642514818412E-07</v>
      </c>
      <c r="L230" s="174" t="s">
        <v>223</v>
      </c>
      <c r="M230" s="172" t="s">
        <v>321</v>
      </c>
      <c r="N230" s="175">
        <v>2.6E-07</v>
      </c>
      <c r="O230" s="176">
        <v>6.5</v>
      </c>
      <c r="P230" s="177">
        <v>24955440</v>
      </c>
      <c r="Q230" s="178">
        <v>1.723076923076923</v>
      </c>
      <c r="R230" s="182"/>
      <c r="S230" s="105"/>
      <c r="T230" s="179">
        <v>4.4803923506429246E-07</v>
      </c>
      <c r="U230" s="179">
        <v>2.472357957894022E-07</v>
      </c>
      <c r="V230" s="244">
        <v>40940</v>
      </c>
      <c r="W230" s="180"/>
      <c r="X230" s="181">
        <f t="shared" si="6"/>
      </c>
    </row>
    <row r="231" spans="1:25" ht="12.75">
      <c r="A231" s="270"/>
      <c r="B231" s="232" t="s">
        <v>694</v>
      </c>
      <c r="C231" s="233" t="s">
        <v>268</v>
      </c>
      <c r="D231" s="234" t="s">
        <v>189</v>
      </c>
      <c r="E231" s="235"/>
      <c r="F231" s="235" t="s">
        <v>327</v>
      </c>
      <c r="G231" s="235" t="s">
        <v>327</v>
      </c>
      <c r="H231" s="235" t="s">
        <v>280</v>
      </c>
      <c r="I231" s="235"/>
      <c r="J231" s="236">
        <f t="shared" si="7"/>
      </c>
      <c r="K231" s="236"/>
      <c r="L231" s="234" t="s">
        <v>263</v>
      </c>
      <c r="M231" s="235" t="s">
        <v>327</v>
      </c>
      <c r="N231" s="236">
        <v>1.82E-08</v>
      </c>
      <c r="O231" s="237">
        <v>0.3</v>
      </c>
      <c r="P231" s="238">
        <v>16483516.483516483</v>
      </c>
      <c r="Q231" s="239">
        <v>18.765606572139177</v>
      </c>
      <c r="R231" s="233" t="s">
        <v>264</v>
      </c>
      <c r="S231" s="240"/>
      <c r="T231" s="236">
        <v>8.325590756560415E-08</v>
      </c>
      <c r="U231" s="236">
        <v>4.43662224535881E-09</v>
      </c>
      <c r="V231" s="247">
        <v>39114</v>
      </c>
      <c r="W231"/>
      <c r="X231">
        <f t="shared" si="6"/>
      </c>
      <c r="Y231"/>
    </row>
    <row r="232" spans="2:18" ht="18.75">
      <c r="B232" s="262" t="s">
        <v>714</v>
      </c>
      <c r="C232" s="263"/>
      <c r="D232" s="263"/>
      <c r="E232" s="263"/>
      <c r="F232" s="263"/>
      <c r="G232" s="263"/>
      <c r="H232" s="263"/>
      <c r="I232" s="263"/>
      <c r="J232" s="263"/>
      <c r="K232" s="263"/>
      <c r="L232" s="263"/>
      <c r="M232" s="263"/>
      <c r="N232" s="263"/>
      <c r="O232" s="263"/>
      <c r="P232" s="263"/>
      <c r="Q232" s="263"/>
      <c r="R232" s="264"/>
    </row>
    <row r="233" spans="2:18" ht="18.75">
      <c r="B233" s="262" t="s">
        <v>104</v>
      </c>
      <c r="C233" s="263"/>
      <c r="D233" s="263"/>
      <c r="E233" s="263"/>
      <c r="F233" s="263"/>
      <c r="G233" s="263"/>
      <c r="H233" s="263"/>
      <c r="I233" s="263"/>
      <c r="J233" s="263"/>
      <c r="K233" s="263"/>
      <c r="L233" s="263"/>
      <c r="M233" s="263"/>
      <c r="N233" s="263"/>
      <c r="O233" s="263"/>
      <c r="P233" s="263"/>
      <c r="Q233" s="263"/>
      <c r="R233" s="264"/>
    </row>
    <row r="234" spans="2:18" ht="18.75">
      <c r="B234" s="262" t="s">
        <v>9</v>
      </c>
      <c r="C234" s="263"/>
      <c r="D234" s="263"/>
      <c r="E234" s="263"/>
      <c r="F234" s="263"/>
      <c r="G234" s="263"/>
      <c r="H234" s="263"/>
      <c r="I234" s="263"/>
      <c r="J234" s="263"/>
      <c r="K234" s="263"/>
      <c r="L234" s="263"/>
      <c r="M234" s="263"/>
      <c r="N234" s="263"/>
      <c r="O234" s="263"/>
      <c r="P234" s="263"/>
      <c r="Q234" s="263"/>
      <c r="R234" s="264"/>
    </row>
    <row r="235" spans="2:18" ht="18.75">
      <c r="B235" s="271" t="s">
        <v>305</v>
      </c>
      <c r="C235" s="272"/>
      <c r="D235" s="272"/>
      <c r="E235" s="272"/>
      <c r="F235" s="272"/>
      <c r="G235" s="272"/>
      <c r="H235" s="272"/>
      <c r="I235" s="272"/>
      <c r="J235" s="272"/>
      <c r="K235" s="272"/>
      <c r="L235" s="272"/>
      <c r="M235" s="272"/>
      <c r="N235" s="272"/>
      <c r="O235" s="272"/>
      <c r="P235" s="272"/>
      <c r="Q235" s="272"/>
      <c r="R235" s="273"/>
    </row>
    <row r="236" spans="2:18" ht="12.75" customHeight="1">
      <c r="B236" s="276"/>
      <c r="C236" s="277"/>
      <c r="D236" s="277"/>
      <c r="E236" s="277"/>
      <c r="F236" s="277"/>
      <c r="G236" s="277"/>
      <c r="H236" s="277"/>
      <c r="I236" s="277"/>
      <c r="J236" s="277"/>
      <c r="K236" s="277"/>
      <c r="L236" s="277"/>
      <c r="M236" s="277"/>
      <c r="N236" s="277"/>
      <c r="O236" s="277"/>
      <c r="P236" s="277"/>
      <c r="Q236" s="277"/>
      <c r="R236" s="277"/>
    </row>
    <row r="237" ht="12.75" customHeight="1"/>
    <row r="239" spans="3:18" ht="25.5" customHeight="1">
      <c r="C239" s="55"/>
      <c r="E239" s="55"/>
      <c r="F239" s="55"/>
      <c r="G239" s="55"/>
      <c r="H239" s="55"/>
      <c r="I239" s="55"/>
      <c r="J239" s="55"/>
      <c r="K239" s="55"/>
      <c r="L239" s="55"/>
      <c r="M239" s="55"/>
      <c r="N239" s="55"/>
      <c r="Q239" s="55"/>
      <c r="R239" s="55"/>
    </row>
    <row r="240" spans="3:18" ht="25.5" customHeight="1">
      <c r="C240" s="55"/>
      <c r="E240" s="55"/>
      <c r="F240" s="55"/>
      <c r="G240" s="55"/>
      <c r="H240" s="55"/>
      <c r="I240" s="55"/>
      <c r="J240" s="55"/>
      <c r="K240" s="55"/>
      <c r="L240" s="55"/>
      <c r="M240" s="55"/>
      <c r="N240" s="55"/>
      <c r="Q240" s="55"/>
      <c r="R240" s="55"/>
    </row>
    <row r="241" spans="3:18" ht="25.5" customHeight="1">
      <c r="C241" s="55"/>
      <c r="E241" s="55"/>
      <c r="F241" s="55"/>
      <c r="G241" s="55"/>
      <c r="H241" s="55"/>
      <c r="I241" s="55"/>
      <c r="J241" s="55"/>
      <c r="K241" s="55"/>
      <c r="L241" s="55"/>
      <c r="M241" s="55"/>
      <c r="N241" s="55"/>
      <c r="Q241" s="55"/>
      <c r="R241" s="55"/>
    </row>
    <row r="242" spans="3:18" ht="25.5" customHeight="1">
      <c r="C242" s="55"/>
      <c r="E242" s="55"/>
      <c r="F242" s="55"/>
      <c r="G242" s="55"/>
      <c r="H242" s="55"/>
      <c r="I242" s="55"/>
      <c r="J242" s="55"/>
      <c r="K242" s="55"/>
      <c r="L242" s="55"/>
      <c r="M242" s="55"/>
      <c r="N242" s="55"/>
      <c r="Q242" s="55"/>
      <c r="R242" s="55"/>
    </row>
    <row r="243" spans="3:18" ht="25.5" customHeight="1">
      <c r="C243" s="55"/>
      <c r="E243" s="55"/>
      <c r="F243" s="55"/>
      <c r="G243" s="55"/>
      <c r="H243" s="55"/>
      <c r="I243" s="55"/>
      <c r="J243" s="55"/>
      <c r="K243" s="55"/>
      <c r="L243" s="55"/>
      <c r="M243" s="55"/>
      <c r="N243" s="55"/>
      <c r="Q243" s="55"/>
      <c r="R243" s="55"/>
    </row>
    <row r="244" spans="3:18" ht="25.5" customHeight="1">
      <c r="C244" s="55"/>
      <c r="E244" s="55"/>
      <c r="F244" s="55"/>
      <c r="G244" s="55"/>
      <c r="H244" s="55"/>
      <c r="I244" s="55"/>
      <c r="J244" s="55"/>
      <c r="K244" s="55"/>
      <c r="L244" s="55"/>
      <c r="M244" s="55"/>
      <c r="N244" s="55"/>
      <c r="Q244" s="55"/>
      <c r="R244" s="55"/>
    </row>
    <row r="245" spans="3:18" ht="25.5" customHeight="1">
      <c r="C245" s="55"/>
      <c r="E245" s="55"/>
      <c r="F245" s="55"/>
      <c r="G245" s="55"/>
      <c r="H245" s="55"/>
      <c r="I245" s="55"/>
      <c r="J245" s="55"/>
      <c r="K245" s="55"/>
      <c r="L245" s="55"/>
      <c r="M245" s="55"/>
      <c r="N245" s="55"/>
      <c r="Q245" s="55"/>
      <c r="R245" s="55"/>
    </row>
    <row r="246" spans="3:18" ht="25.5" customHeight="1">
      <c r="C246" s="55"/>
      <c r="E246" s="55"/>
      <c r="F246" s="55"/>
      <c r="G246" s="55"/>
      <c r="H246" s="55"/>
      <c r="I246" s="55"/>
      <c r="J246" s="55"/>
      <c r="K246" s="55"/>
      <c r="L246" s="55"/>
      <c r="M246" s="55"/>
      <c r="N246" s="55"/>
      <c r="Q246" s="55"/>
      <c r="R246" s="55"/>
    </row>
    <row r="247" spans="3:18" ht="25.5" customHeight="1">
      <c r="C247" s="55"/>
      <c r="E247" s="55"/>
      <c r="F247" s="55"/>
      <c r="G247" s="55"/>
      <c r="H247" s="55"/>
      <c r="I247" s="55"/>
      <c r="J247" s="55"/>
      <c r="K247" s="55"/>
      <c r="L247" s="55"/>
      <c r="M247" s="55"/>
      <c r="N247" s="55"/>
      <c r="Q247" s="55"/>
      <c r="R247" s="55"/>
    </row>
    <row r="248" spans="3:18" ht="25.5" customHeight="1">
      <c r="C248" s="55"/>
      <c r="E248" s="55"/>
      <c r="F248" s="55"/>
      <c r="G248" s="55"/>
      <c r="H248" s="55"/>
      <c r="I248" s="55"/>
      <c r="J248" s="55"/>
      <c r="K248" s="55"/>
      <c r="L248" s="55"/>
      <c r="M248" s="55"/>
      <c r="N248" s="55"/>
      <c r="Q248" s="55"/>
      <c r="R248" s="55"/>
    </row>
    <row r="249" spans="3:18" ht="25.5" customHeight="1">
      <c r="C249" s="55"/>
      <c r="E249" s="55"/>
      <c r="F249" s="55"/>
      <c r="G249" s="55"/>
      <c r="H249" s="55"/>
      <c r="I249" s="55"/>
      <c r="J249" s="55"/>
      <c r="K249" s="55"/>
      <c r="L249" s="55"/>
      <c r="M249" s="55"/>
      <c r="N249" s="55"/>
      <c r="Q249" s="55"/>
      <c r="R249" s="55"/>
    </row>
    <row r="250" spans="3:18" ht="25.5" customHeight="1">
      <c r="C250" s="55"/>
      <c r="E250" s="55"/>
      <c r="F250" s="55"/>
      <c r="G250" s="55"/>
      <c r="H250" s="55"/>
      <c r="I250" s="55"/>
      <c r="J250" s="55"/>
      <c r="K250" s="55"/>
      <c r="L250" s="55"/>
      <c r="M250" s="55"/>
      <c r="N250" s="55"/>
      <c r="Q250" s="55"/>
      <c r="R250" s="55"/>
    </row>
    <row r="251" spans="3:18" ht="25.5" customHeight="1">
      <c r="C251" s="55"/>
      <c r="E251" s="55"/>
      <c r="F251" s="55"/>
      <c r="G251" s="55"/>
      <c r="H251" s="55"/>
      <c r="I251" s="55"/>
      <c r="J251" s="55"/>
      <c r="K251" s="55"/>
      <c r="L251" s="55"/>
      <c r="M251" s="55"/>
      <c r="N251" s="55"/>
      <c r="Q251" s="55"/>
      <c r="R251" s="55"/>
    </row>
    <row r="252" spans="5:17" ht="25.5" customHeight="1">
      <c r="E252" s="66"/>
      <c r="F252" s="66"/>
      <c r="G252" s="66"/>
      <c r="H252" s="66"/>
      <c r="I252" s="66"/>
      <c r="N252" s="58"/>
      <c r="O252" s="67"/>
      <c r="P252" s="68"/>
      <c r="Q252" s="69"/>
    </row>
    <row r="253" spans="5:17" ht="25.5" customHeight="1">
      <c r="E253" s="66"/>
      <c r="F253" s="66"/>
      <c r="G253" s="66"/>
      <c r="H253" s="66"/>
      <c r="I253" s="66"/>
      <c r="N253" s="58"/>
      <c r="O253" s="67"/>
      <c r="P253" s="68"/>
      <c r="Q253" s="69"/>
    </row>
    <row r="254" spans="5:17" ht="25.5" customHeight="1">
      <c r="E254" s="66"/>
      <c r="F254" s="66"/>
      <c r="G254" s="66"/>
      <c r="H254" s="66"/>
      <c r="I254" s="66"/>
      <c r="N254" s="58"/>
      <c r="O254" s="67"/>
      <c r="P254" s="68"/>
      <c r="Q254" s="69"/>
    </row>
    <row r="255" spans="5:17" ht="18.75">
      <c r="E255" s="66"/>
      <c r="F255" s="66"/>
      <c r="G255" s="66"/>
      <c r="H255" s="66"/>
      <c r="I255" s="66"/>
      <c r="N255" s="58"/>
      <c r="O255" s="67"/>
      <c r="P255" s="68"/>
      <c r="Q255" s="69"/>
    </row>
    <row r="256" spans="5:17" ht="18.75">
      <c r="E256" s="66"/>
      <c r="F256" s="66"/>
      <c r="G256" s="66"/>
      <c r="H256" s="66"/>
      <c r="I256" s="66"/>
      <c r="N256" s="58"/>
      <c r="O256" s="67"/>
      <c r="P256" s="68"/>
      <c r="Q256" s="69"/>
    </row>
    <row r="257" spans="5:17" ht="18.75">
      <c r="E257" s="66"/>
      <c r="F257" s="66"/>
      <c r="G257" s="66"/>
      <c r="H257" s="66"/>
      <c r="I257" s="66"/>
      <c r="N257" s="58"/>
      <c r="O257" s="67"/>
      <c r="P257" s="68"/>
      <c r="Q257" s="69"/>
    </row>
    <row r="258" spans="5:17" ht="18.75">
      <c r="E258" s="66"/>
      <c r="F258" s="66"/>
      <c r="G258" s="66"/>
      <c r="H258" s="66"/>
      <c r="I258" s="66"/>
      <c r="N258" s="58"/>
      <c r="O258" s="67"/>
      <c r="P258" s="68"/>
      <c r="Q258" s="69"/>
    </row>
    <row r="259" spans="5:17" ht="18.75">
      <c r="E259" s="66"/>
      <c r="F259" s="66"/>
      <c r="G259" s="66"/>
      <c r="H259" s="66"/>
      <c r="I259" s="66"/>
      <c r="N259" s="58"/>
      <c r="O259" s="67"/>
      <c r="P259" s="68"/>
      <c r="Q259" s="69"/>
    </row>
    <row r="260" spans="5:9" ht="18.75">
      <c r="E260" s="66"/>
      <c r="F260" s="66"/>
      <c r="G260" s="66"/>
      <c r="H260" s="66"/>
      <c r="I260" s="66"/>
    </row>
    <row r="261" spans="5:9" ht="18.75">
      <c r="E261" s="66"/>
      <c r="F261" s="66"/>
      <c r="G261" s="66"/>
      <c r="H261" s="66"/>
      <c r="I261" s="66"/>
    </row>
    <row r="262" spans="5:9" ht="18.75">
      <c r="E262" s="66"/>
      <c r="F262" s="66"/>
      <c r="G262" s="66"/>
      <c r="H262" s="66"/>
      <c r="I262" s="66"/>
    </row>
    <row r="263" spans="5:9" ht="18.75">
      <c r="E263" s="66"/>
      <c r="F263" s="66"/>
      <c r="G263" s="66"/>
      <c r="H263" s="66"/>
      <c r="I263" s="66"/>
    </row>
    <row r="264" spans="5:9" ht="18.75">
      <c r="E264" s="66"/>
      <c r="F264" s="66"/>
      <c r="G264" s="66"/>
      <c r="H264" s="66"/>
      <c r="I264" s="66"/>
    </row>
    <row r="265" spans="5:9" ht="18.75">
      <c r="E265" s="66"/>
      <c r="F265" s="66"/>
      <c r="G265" s="66"/>
      <c r="H265" s="66"/>
      <c r="I265" s="66"/>
    </row>
    <row r="266" spans="1:23" s="58" customFormat="1" ht="18.75">
      <c r="A266" s="72"/>
      <c r="B266" s="55"/>
      <c r="C266" s="56"/>
      <c r="D266" s="74"/>
      <c r="E266" s="66"/>
      <c r="F266" s="66"/>
      <c r="G266" s="66"/>
      <c r="H266" s="66"/>
      <c r="I266" s="66"/>
      <c r="L266" s="71"/>
      <c r="M266" s="71"/>
      <c r="N266" s="59"/>
      <c r="O266" s="60"/>
      <c r="P266" s="61"/>
      <c r="Q266" s="62"/>
      <c r="R266" s="56"/>
      <c r="S266" s="55"/>
      <c r="T266" s="55"/>
      <c r="U266" s="55"/>
      <c r="V266" s="64"/>
      <c r="W266" s="73"/>
    </row>
  </sheetData>
  <sheetProtection/>
  <mergeCells count="28">
    <mergeCell ref="B234:R234"/>
    <mergeCell ref="B235:R235"/>
    <mergeCell ref="A3:A4"/>
    <mergeCell ref="B236:R236"/>
    <mergeCell ref="V3:V4"/>
    <mergeCell ref="R168:R169"/>
    <mergeCell ref="R170:R171"/>
    <mergeCell ref="R172:R173"/>
    <mergeCell ref="R174:R175"/>
    <mergeCell ref="B232:R232"/>
    <mergeCell ref="B3:B4"/>
    <mergeCell ref="C3:C4"/>
    <mergeCell ref="D3:D4"/>
    <mergeCell ref="E3:K3"/>
    <mergeCell ref="L3:Q3"/>
    <mergeCell ref="R3:R4"/>
    <mergeCell ref="A183:A202"/>
    <mergeCell ref="B233:R233"/>
    <mergeCell ref="A130:A147"/>
    <mergeCell ref="A101:A129"/>
    <mergeCell ref="A89:A100"/>
    <mergeCell ref="A203:A231"/>
    <mergeCell ref="X3:X4"/>
    <mergeCell ref="A5:A57"/>
    <mergeCell ref="A148:A156"/>
    <mergeCell ref="A157:A175"/>
    <mergeCell ref="A176:A182"/>
    <mergeCell ref="A58:A88"/>
  </mergeCells>
  <conditionalFormatting sqref="B211:B212 B181:B182 B138:B143 B148:B153 B101:B103 B18:B19 B35:B38 B46:B48">
    <cfRule type="containsText" priority="18" dxfId="3" operator="containsText" text="ILL">
      <formula>NOT(ISERROR(SEARCH("ILL",B18)))</formula>
    </cfRule>
    <cfRule type="containsText" priority="19" dxfId="3" operator="containsText" text="ELL">
      <formula>NOT(ISERROR(SEARCH("ELL",B18)))</formula>
    </cfRule>
  </conditionalFormatting>
  <conditionalFormatting sqref="W5:W230">
    <cfRule type="expression" priority="2" dxfId="2">
      <formula>AND(W5&lt;&gt;"",W5&lt;0.001)</formula>
    </cfRule>
    <cfRule type="expression" priority="3" dxfId="1">
      <formula>AND(W5&lt;&gt;"",W5&lt;0.01)</formula>
    </cfRule>
    <cfRule type="expression" priority="4" dxfId="0">
      <formula>AND(W5&lt;&gt;"",W5&lt;0.05)</formula>
    </cfRule>
  </conditionalFormatting>
  <printOptions/>
  <pageMargins left="0.5" right="0.5" top="0.75" bottom="0.75" header="0.5" footer="0.5"/>
  <pageSetup fitToHeight="5" horizontalDpi="600" verticalDpi="600" orientation="landscape" scale="50" r:id="rId1"/>
  <rowBreaks count="4" manualBreakCount="4">
    <brk id="57" max="21" man="1"/>
    <brk id="100" max="21" man="1"/>
    <brk id="156" max="21" man="1"/>
    <brk id="202" max="21" man="1"/>
  </rowBreaks>
</worksheet>
</file>

<file path=xl/worksheets/sheet2.xml><?xml version="1.0" encoding="utf-8"?>
<worksheet xmlns="http://schemas.openxmlformats.org/spreadsheetml/2006/main" xmlns:r="http://schemas.openxmlformats.org/officeDocument/2006/relationships">
  <sheetPr>
    <pageSetUpPr fitToPage="1"/>
  </sheetPr>
  <dimension ref="A1:Y67"/>
  <sheetViews>
    <sheetView tabSelected="1" zoomScalePageLayoutView="0" workbookViewId="0" topLeftCell="A1">
      <pane xSplit="8" ySplit="4" topLeftCell="R5" activePane="bottomRight" state="frozen"/>
      <selection pane="topLeft" activeCell="A1" sqref="A1"/>
      <selection pane="topRight" activeCell="E1" sqref="E1"/>
      <selection pane="bottomLeft" activeCell="A5" sqref="A5"/>
      <selection pane="bottomRight" activeCell="V19" sqref="V19"/>
    </sheetView>
  </sheetViews>
  <sheetFormatPr defaultColWidth="9.140625" defaultRowHeight="12.75"/>
  <cols>
    <col min="1" max="1" width="8.421875" style="76" customWidth="1"/>
    <col min="2" max="3" width="7.140625" style="0" customWidth="1"/>
    <col min="4" max="4" width="22.57421875" style="0" customWidth="1"/>
    <col min="5" max="5" width="51.8515625" style="0" customWidth="1"/>
    <col min="6" max="6" width="12.28125" style="0" customWidth="1"/>
    <col min="7" max="7" width="11.00390625" style="0" customWidth="1"/>
    <col min="8" max="8" width="16.8515625" style="0" customWidth="1"/>
    <col min="9" max="9" width="37.00390625" style="0" hidden="1" customWidth="1"/>
    <col min="10" max="10" width="12.140625" style="0" hidden="1" customWidth="1"/>
    <col min="11" max="11" width="8.421875" style="0" hidden="1" customWidth="1"/>
    <col min="12" max="12" width="6.7109375" style="0" hidden="1" customWidth="1"/>
    <col min="13" max="13" width="12.00390625" style="0" hidden="1" customWidth="1"/>
    <col min="14" max="14" width="12.57421875" style="0" hidden="1" customWidth="1"/>
    <col min="15" max="15" width="8.7109375" style="0" hidden="1" customWidth="1"/>
    <col min="16" max="16" width="8.00390625" style="0" hidden="1" customWidth="1"/>
    <col min="17" max="17" width="11.00390625" style="0" hidden="1" customWidth="1"/>
    <col min="18" max="18" width="18.421875" style="0" customWidth="1"/>
    <col min="19" max="19" width="9.8515625" style="0" bestFit="1" customWidth="1"/>
    <col min="20" max="21" width="9.00390625" style="89" customWidth="1"/>
    <col min="22" max="22" width="14.28125" style="89" bestFit="1" customWidth="1"/>
    <col min="23" max="23" width="11.28125" style="0" customWidth="1"/>
    <col min="24" max="24" width="13.8515625" style="0" bestFit="1" customWidth="1"/>
    <col min="25" max="25" width="13.140625" style="0" bestFit="1" customWidth="1"/>
    <col min="26" max="26" width="6.00390625" style="0" bestFit="1" customWidth="1"/>
    <col min="27" max="27" width="28.8515625" style="0" customWidth="1"/>
    <col min="28" max="28" width="10.28125" style="0" bestFit="1" customWidth="1"/>
    <col min="29" max="29" width="8.421875" style="0" bestFit="1" customWidth="1"/>
  </cols>
  <sheetData>
    <row r="1" spans="1:25" ht="12.75">
      <c r="A1" s="82"/>
      <c r="B1" s="82"/>
      <c r="C1" s="82"/>
      <c r="D1" s="115" t="s">
        <v>5</v>
      </c>
      <c r="E1" s="82"/>
      <c r="F1" s="82"/>
      <c r="G1" s="82"/>
      <c r="H1" s="82"/>
      <c r="I1" s="82" t="s">
        <v>715</v>
      </c>
      <c r="J1" s="82"/>
      <c r="K1" s="82"/>
      <c r="L1" s="82"/>
      <c r="M1" s="82"/>
      <c r="N1" s="82"/>
      <c r="O1" s="82"/>
      <c r="P1" s="82"/>
      <c r="Q1" s="82"/>
      <c r="R1" s="82"/>
      <c r="S1" s="82"/>
      <c r="T1" s="88"/>
      <c r="U1" s="88"/>
      <c r="V1" s="88"/>
      <c r="W1" s="82"/>
      <c r="X1" s="82"/>
      <c r="Y1" s="82"/>
    </row>
    <row r="2" spans="1:25" ht="12.75">
      <c r="A2" s="82"/>
      <c r="B2" s="82"/>
      <c r="C2" s="82"/>
      <c r="D2" s="229" t="s">
        <v>986</v>
      </c>
      <c r="E2" s="82"/>
      <c r="F2" s="82"/>
      <c r="G2" s="82"/>
      <c r="H2" s="82"/>
      <c r="I2" s="82"/>
      <c r="J2" s="82"/>
      <c r="K2" s="82"/>
      <c r="L2" s="82"/>
      <c r="M2" s="82"/>
      <c r="N2" s="82"/>
      <c r="O2" s="82"/>
      <c r="P2" s="82"/>
      <c r="Q2" s="82"/>
      <c r="R2" s="82"/>
      <c r="S2" s="82"/>
      <c r="T2" s="88"/>
      <c r="U2" s="88"/>
      <c r="V2" s="88"/>
      <c r="W2" s="82"/>
      <c r="X2" s="82"/>
      <c r="Y2" s="82"/>
    </row>
    <row r="3" spans="1:25" ht="12.75" customHeight="1">
      <c r="A3" s="116"/>
      <c r="B3" s="116"/>
      <c r="C3" s="116"/>
      <c r="D3" s="116" t="s">
        <v>214</v>
      </c>
      <c r="E3" s="116" t="s">
        <v>105</v>
      </c>
      <c r="F3" s="116" t="s">
        <v>770</v>
      </c>
      <c r="G3" s="290" t="s">
        <v>183</v>
      </c>
      <c r="H3" s="290"/>
      <c r="I3" s="116"/>
      <c r="J3" s="116"/>
      <c r="K3" s="116"/>
      <c r="L3" s="116"/>
      <c r="M3" s="116"/>
      <c r="N3" s="116"/>
      <c r="O3" s="116"/>
      <c r="P3" s="116"/>
      <c r="Q3" s="116"/>
      <c r="R3" s="290" t="s">
        <v>0</v>
      </c>
      <c r="S3" s="290"/>
      <c r="T3" s="290"/>
      <c r="U3" s="290"/>
      <c r="V3" s="290"/>
      <c r="W3" s="116" t="s">
        <v>297</v>
      </c>
      <c r="X3" s="116" t="s">
        <v>808</v>
      </c>
      <c r="Y3" s="116" t="s">
        <v>768</v>
      </c>
    </row>
    <row r="4" spans="1:25" ht="25.5">
      <c r="A4" s="116"/>
      <c r="B4" s="116"/>
      <c r="C4" s="116"/>
      <c r="D4" s="116"/>
      <c r="E4" s="116"/>
      <c r="F4" s="116"/>
      <c r="G4" s="117" t="s">
        <v>760</v>
      </c>
      <c r="H4" s="117" t="s">
        <v>260</v>
      </c>
      <c r="I4" s="117" t="s">
        <v>184</v>
      </c>
      <c r="J4" s="117" t="s">
        <v>186</v>
      </c>
      <c r="K4" s="117" t="s">
        <v>18</v>
      </c>
      <c r="L4" s="117" t="s">
        <v>6</v>
      </c>
      <c r="M4" s="117" t="s">
        <v>165</v>
      </c>
      <c r="N4" s="117" t="s">
        <v>107</v>
      </c>
      <c r="O4" s="117" t="s">
        <v>124</v>
      </c>
      <c r="P4" s="117" t="s">
        <v>157</v>
      </c>
      <c r="Q4" s="117">
        <v>0.95</v>
      </c>
      <c r="R4" s="118" t="s">
        <v>302</v>
      </c>
      <c r="S4" s="117" t="s">
        <v>106</v>
      </c>
      <c r="T4" s="119" t="s">
        <v>261</v>
      </c>
      <c r="U4" s="119" t="s">
        <v>262</v>
      </c>
      <c r="V4" s="119" t="s">
        <v>125</v>
      </c>
      <c r="W4" s="116"/>
      <c r="X4" s="116"/>
      <c r="Y4" s="116"/>
    </row>
    <row r="5" spans="1:25" ht="12.75" customHeight="1">
      <c r="A5" s="288" t="s">
        <v>769</v>
      </c>
      <c r="B5" s="95" t="s">
        <v>722</v>
      </c>
      <c r="C5" s="95"/>
      <c r="D5" s="95"/>
      <c r="E5" s="96"/>
      <c r="F5" s="95"/>
      <c r="G5" s="95"/>
      <c r="H5" s="95"/>
      <c r="I5" s="95"/>
      <c r="J5" s="95"/>
      <c r="K5" s="95"/>
      <c r="L5" s="95"/>
      <c r="M5" s="95"/>
      <c r="N5" s="95"/>
      <c r="O5" s="95"/>
      <c r="P5" s="95"/>
      <c r="Q5" s="95"/>
      <c r="R5" s="95"/>
      <c r="S5" s="95"/>
      <c r="T5" s="97"/>
      <c r="U5" s="97"/>
      <c r="V5" s="97"/>
      <c r="W5" s="95"/>
      <c r="X5" s="95"/>
      <c r="Y5" s="95"/>
    </row>
    <row r="6" spans="1:25" ht="12.75">
      <c r="A6" s="289"/>
      <c r="B6" s="95"/>
      <c r="C6" s="95"/>
      <c r="D6" s="95" t="s">
        <v>733</v>
      </c>
      <c r="E6" s="96" t="s">
        <v>750</v>
      </c>
      <c r="F6" s="95" t="s">
        <v>220</v>
      </c>
      <c r="G6" s="95">
        <v>0</v>
      </c>
      <c r="H6" s="95">
        <v>672.874</v>
      </c>
      <c r="I6" s="95">
        <v>0</v>
      </c>
      <c r="J6" s="95"/>
      <c r="K6" s="95"/>
      <c r="L6" s="95"/>
      <c r="M6" s="95"/>
      <c r="N6" s="95"/>
      <c r="O6" s="95"/>
      <c r="P6" s="95"/>
      <c r="Q6" s="95"/>
      <c r="R6" s="95" t="s">
        <v>223</v>
      </c>
      <c r="S6" s="98">
        <v>0.000743</v>
      </c>
      <c r="T6" s="97">
        <v>0.5</v>
      </c>
      <c r="U6" s="97">
        <v>672.874</v>
      </c>
      <c r="V6" s="97">
        <v>8.431952662721894</v>
      </c>
      <c r="W6" s="95"/>
      <c r="X6" s="95" t="s">
        <v>771</v>
      </c>
      <c r="Y6" s="99">
        <v>40940</v>
      </c>
    </row>
    <row r="7" spans="1:25" ht="12.75">
      <c r="A7" s="289"/>
      <c r="B7" s="95"/>
      <c r="C7" s="95"/>
      <c r="D7" s="95" t="s">
        <v>740</v>
      </c>
      <c r="E7" s="96" t="s">
        <v>751</v>
      </c>
      <c r="F7" s="95" t="s">
        <v>220</v>
      </c>
      <c r="G7" s="95">
        <v>2</v>
      </c>
      <c r="H7" s="95">
        <v>1362.787</v>
      </c>
      <c r="I7" s="95">
        <v>0.0014675807738113145</v>
      </c>
      <c r="J7" s="95"/>
      <c r="K7" s="95"/>
      <c r="L7" s="95"/>
      <c r="M7" s="95"/>
      <c r="N7" s="95"/>
      <c r="O7" s="95"/>
      <c r="P7" s="95"/>
      <c r="Q7" s="95"/>
      <c r="R7" s="95" t="s">
        <v>223</v>
      </c>
      <c r="S7" s="98">
        <v>0.00183</v>
      </c>
      <c r="T7" s="97">
        <v>2.5</v>
      </c>
      <c r="U7" s="97">
        <v>1362.787</v>
      </c>
      <c r="V7" s="97">
        <v>2.5375</v>
      </c>
      <c r="W7" s="95"/>
      <c r="X7" s="95" t="s">
        <v>771</v>
      </c>
      <c r="Y7" s="99">
        <v>40940</v>
      </c>
    </row>
    <row r="8" spans="1:25" ht="12.75">
      <c r="A8" s="289"/>
      <c r="B8" s="95"/>
      <c r="C8" s="95"/>
      <c r="D8" s="95" t="s">
        <v>741</v>
      </c>
      <c r="E8" s="96" t="s">
        <v>779</v>
      </c>
      <c r="F8" s="95" t="s">
        <v>220</v>
      </c>
      <c r="G8" s="95">
        <v>0</v>
      </c>
      <c r="H8" s="95">
        <v>1362.787</v>
      </c>
      <c r="I8" s="95">
        <v>0</v>
      </c>
      <c r="J8" s="95"/>
      <c r="K8" s="95"/>
      <c r="L8" s="95"/>
      <c r="M8" s="95"/>
      <c r="N8" s="95"/>
      <c r="O8" s="95"/>
      <c r="P8" s="95"/>
      <c r="Q8" s="95"/>
      <c r="R8" s="95" t="s">
        <v>223</v>
      </c>
      <c r="S8" s="98">
        <v>0.000367</v>
      </c>
      <c r="T8" s="97">
        <v>0.5</v>
      </c>
      <c r="U8" s="97">
        <v>1362.787</v>
      </c>
      <c r="V8" s="97">
        <v>8.44311377245509</v>
      </c>
      <c r="W8" s="95"/>
      <c r="X8" s="95" t="s">
        <v>771</v>
      </c>
      <c r="Y8" s="99">
        <v>40940</v>
      </c>
    </row>
    <row r="9" spans="1:25" ht="12.75">
      <c r="A9" s="289"/>
      <c r="B9" s="95"/>
      <c r="C9" s="95"/>
      <c r="D9" s="95" t="s">
        <v>734</v>
      </c>
      <c r="E9" s="96" t="s">
        <v>780</v>
      </c>
      <c r="F9" s="95" t="s">
        <v>220</v>
      </c>
      <c r="G9" s="95">
        <v>2</v>
      </c>
      <c r="H9" s="95">
        <v>672.874</v>
      </c>
      <c r="I9" s="95">
        <v>0.0029723246848592753</v>
      </c>
      <c r="J9" s="95"/>
      <c r="K9" s="95"/>
      <c r="L9" s="95"/>
      <c r="M9" s="95"/>
      <c r="N9" s="95"/>
      <c r="O9" s="95"/>
      <c r="P9" s="95"/>
      <c r="Q9" s="95"/>
      <c r="R9" s="95" t="s">
        <v>223</v>
      </c>
      <c r="S9" s="98">
        <v>0.00372</v>
      </c>
      <c r="T9" s="97">
        <v>2.5</v>
      </c>
      <c r="U9" s="97">
        <v>672.874</v>
      </c>
      <c r="V9" s="97">
        <v>2.5479876160990713</v>
      </c>
      <c r="W9" s="95"/>
      <c r="X9" s="95" t="s">
        <v>771</v>
      </c>
      <c r="Y9" s="99">
        <v>40940</v>
      </c>
    </row>
    <row r="10" spans="1:25" ht="12.75">
      <c r="A10" s="289"/>
      <c r="B10" s="95"/>
      <c r="C10" s="95"/>
      <c r="D10" s="95" t="s">
        <v>742</v>
      </c>
      <c r="E10" s="96" t="s">
        <v>781</v>
      </c>
      <c r="F10" s="95" t="s">
        <v>220</v>
      </c>
      <c r="G10" s="95">
        <v>10</v>
      </c>
      <c r="H10" s="95">
        <v>1362.787</v>
      </c>
      <c r="I10" s="95">
        <v>0.007337903869056573</v>
      </c>
      <c r="J10" s="95"/>
      <c r="K10" s="95"/>
      <c r="L10" s="95"/>
      <c r="M10" s="95"/>
      <c r="N10" s="95"/>
      <c r="O10" s="95"/>
      <c r="P10" s="95"/>
      <c r="Q10" s="95"/>
      <c r="R10" s="95" t="s">
        <v>223</v>
      </c>
      <c r="S10" s="98">
        <v>0.0077</v>
      </c>
      <c r="T10" s="97">
        <v>10.5</v>
      </c>
      <c r="U10" s="97">
        <v>1362.787</v>
      </c>
      <c r="V10" s="97">
        <v>1.60857908847185</v>
      </c>
      <c r="W10" s="95"/>
      <c r="X10" s="95" t="s">
        <v>771</v>
      </c>
      <c r="Y10" s="99">
        <v>40940</v>
      </c>
    </row>
    <row r="11" spans="1:25" ht="12.75">
      <c r="A11" s="289"/>
      <c r="B11" s="95" t="s">
        <v>723</v>
      </c>
      <c r="C11" s="95"/>
      <c r="D11" s="95"/>
      <c r="E11" s="96"/>
      <c r="F11" s="95"/>
      <c r="G11" s="95"/>
      <c r="H11" s="95"/>
      <c r="I11" s="95" t="s">
        <v>327</v>
      </c>
      <c r="J11" s="95"/>
      <c r="K11" s="95"/>
      <c r="L11" s="95"/>
      <c r="M11" s="95"/>
      <c r="N11" s="95"/>
      <c r="O11" s="95"/>
      <c r="P11" s="95"/>
      <c r="Q11" s="95"/>
      <c r="R11" s="95"/>
      <c r="S11" s="98"/>
      <c r="T11" s="97"/>
      <c r="U11" s="97"/>
      <c r="V11" s="97"/>
      <c r="W11" s="95"/>
      <c r="X11" s="95" t="s">
        <v>327</v>
      </c>
      <c r="Y11" s="99">
        <v>40940</v>
      </c>
    </row>
    <row r="12" spans="1:25" ht="12.75">
      <c r="A12" s="289"/>
      <c r="B12" s="95"/>
      <c r="C12" s="95"/>
      <c r="D12" s="95" t="s">
        <v>749</v>
      </c>
      <c r="E12" s="96" t="s">
        <v>782</v>
      </c>
      <c r="F12" s="95" t="s">
        <v>220</v>
      </c>
      <c r="G12" s="95">
        <v>2</v>
      </c>
      <c r="H12" s="95">
        <v>1805.624</v>
      </c>
      <c r="I12" s="95">
        <v>0.0011076503192248219</v>
      </c>
      <c r="J12" s="95">
        <v>0.0013845628990310276</v>
      </c>
      <c r="K12" s="95"/>
      <c r="L12" s="95"/>
      <c r="M12" s="95"/>
      <c r="N12" s="95" t="s">
        <v>16</v>
      </c>
      <c r="O12" s="95" t="s">
        <v>8</v>
      </c>
      <c r="P12" s="95"/>
      <c r="Q12" s="95"/>
      <c r="R12" s="95" t="s">
        <v>223</v>
      </c>
      <c r="S12" s="98">
        <v>0.00138</v>
      </c>
      <c r="T12" s="97">
        <v>2.5</v>
      </c>
      <c r="U12" s="97">
        <v>1805.624</v>
      </c>
      <c r="V12" s="97">
        <v>2.5371900826446283</v>
      </c>
      <c r="W12" s="95"/>
      <c r="X12" s="95" t="s">
        <v>775</v>
      </c>
      <c r="Y12" s="99">
        <v>40940</v>
      </c>
    </row>
    <row r="13" spans="1:25" ht="12.75">
      <c r="A13" s="289"/>
      <c r="B13" s="95" t="s">
        <v>724</v>
      </c>
      <c r="C13" s="95"/>
      <c r="D13" s="95"/>
      <c r="E13" s="96"/>
      <c r="F13" s="95"/>
      <c r="G13" s="95"/>
      <c r="H13" s="95"/>
      <c r="I13" s="95" t="s">
        <v>327</v>
      </c>
      <c r="J13" s="95"/>
      <c r="K13" s="95"/>
      <c r="L13" s="95"/>
      <c r="M13" s="95"/>
      <c r="N13" s="95"/>
      <c r="O13" s="95"/>
      <c r="P13" s="95"/>
      <c r="Q13" s="95"/>
      <c r="R13" s="95"/>
      <c r="S13" s="98"/>
      <c r="T13" s="97"/>
      <c r="U13" s="97"/>
      <c r="V13" s="97"/>
      <c r="W13" s="95"/>
      <c r="X13" s="95" t="s">
        <v>327</v>
      </c>
      <c r="Y13" s="99">
        <v>40940</v>
      </c>
    </row>
    <row r="14" spans="1:25" ht="12.75">
      <c r="A14" s="289"/>
      <c r="B14" s="95"/>
      <c r="C14" s="95"/>
      <c r="D14" s="95" t="s">
        <v>154</v>
      </c>
      <c r="E14" s="96" t="s">
        <v>783</v>
      </c>
      <c r="F14" s="95" t="s">
        <v>763</v>
      </c>
      <c r="G14" s="95"/>
      <c r="H14" s="95"/>
      <c r="I14" s="95" t="s">
        <v>327</v>
      </c>
      <c r="J14" s="95"/>
      <c r="K14" s="95"/>
      <c r="L14" s="95"/>
      <c r="M14" s="95"/>
      <c r="N14" s="95"/>
      <c r="O14" s="95"/>
      <c r="P14" s="95"/>
      <c r="Q14" s="95"/>
      <c r="R14" s="95" t="s">
        <v>256</v>
      </c>
      <c r="S14" s="98">
        <v>6.78E-06</v>
      </c>
      <c r="T14" s="97">
        <v>0.47</v>
      </c>
      <c r="U14" s="97">
        <v>69321.53392330382</v>
      </c>
      <c r="V14" s="97">
        <v>9.137234788288088</v>
      </c>
      <c r="W14" s="95"/>
      <c r="X14" s="95" t="s">
        <v>327</v>
      </c>
      <c r="Y14" s="99">
        <v>40940</v>
      </c>
    </row>
    <row r="15" spans="1:25" ht="12.75">
      <c r="A15" s="289"/>
      <c r="B15" s="95"/>
      <c r="C15" s="95"/>
      <c r="D15" s="95" t="s">
        <v>155</v>
      </c>
      <c r="E15" s="96" t="s">
        <v>784</v>
      </c>
      <c r="F15" s="95" t="s">
        <v>763</v>
      </c>
      <c r="G15" s="95"/>
      <c r="H15" s="95"/>
      <c r="I15" s="95" t="s">
        <v>327</v>
      </c>
      <c r="J15" s="95"/>
      <c r="K15" s="95"/>
      <c r="L15" s="95"/>
      <c r="M15" s="95"/>
      <c r="N15" s="95"/>
      <c r="O15" s="95"/>
      <c r="P15" s="95"/>
      <c r="Q15" s="95"/>
      <c r="R15" s="95" t="s">
        <v>256</v>
      </c>
      <c r="S15" s="98">
        <v>1.33E-06</v>
      </c>
      <c r="T15" s="97">
        <v>0.42</v>
      </c>
      <c r="U15" s="97">
        <v>315789.4736842105</v>
      </c>
      <c r="V15" s="97">
        <v>10.662498048648146</v>
      </c>
      <c r="W15" s="95"/>
      <c r="X15" s="95" t="s">
        <v>327</v>
      </c>
      <c r="Y15" s="99">
        <v>40940</v>
      </c>
    </row>
    <row r="16" spans="1:25" ht="12.75">
      <c r="A16" s="289"/>
      <c r="B16" s="95"/>
      <c r="C16" s="95"/>
      <c r="D16" s="95" t="s">
        <v>255</v>
      </c>
      <c r="E16" s="96" t="s">
        <v>785</v>
      </c>
      <c r="F16" s="95" t="s">
        <v>763</v>
      </c>
      <c r="G16" s="95"/>
      <c r="H16" s="95"/>
      <c r="I16" s="95" t="s">
        <v>327</v>
      </c>
      <c r="J16" s="95"/>
      <c r="K16" s="95"/>
      <c r="L16" s="95"/>
      <c r="M16" s="95"/>
      <c r="N16" s="95"/>
      <c r="O16" s="95"/>
      <c r="P16" s="95"/>
      <c r="Q16" s="95"/>
      <c r="R16" s="95" t="s">
        <v>256</v>
      </c>
      <c r="S16" s="98">
        <v>0.000104</v>
      </c>
      <c r="T16" s="97">
        <v>0.61</v>
      </c>
      <c r="U16" s="97">
        <v>5865.384615384615</v>
      </c>
      <c r="V16" s="97">
        <v>6.719011455237498</v>
      </c>
      <c r="W16" s="95"/>
      <c r="X16" s="95" t="s">
        <v>327</v>
      </c>
      <c r="Y16" s="99">
        <v>40940</v>
      </c>
    </row>
    <row r="17" spans="1:25" ht="12.75">
      <c r="A17" s="289"/>
      <c r="B17" s="95"/>
      <c r="C17" s="95"/>
      <c r="D17" s="95" t="s">
        <v>257</v>
      </c>
      <c r="E17" s="96" t="s">
        <v>786</v>
      </c>
      <c r="F17" s="95" t="s">
        <v>763</v>
      </c>
      <c r="G17" s="95"/>
      <c r="H17" s="95"/>
      <c r="I17" s="95" t="s">
        <v>327</v>
      </c>
      <c r="J17" s="95"/>
      <c r="K17" s="95"/>
      <c r="L17" s="95"/>
      <c r="M17" s="95"/>
      <c r="N17" s="95"/>
      <c r="O17" s="95"/>
      <c r="P17" s="95"/>
      <c r="Q17" s="95"/>
      <c r="R17" s="95" t="s">
        <v>256</v>
      </c>
      <c r="S17" s="98">
        <v>0.00051</v>
      </c>
      <c r="T17" s="97">
        <v>0.44</v>
      </c>
      <c r="U17" s="97">
        <v>862.7450980392156</v>
      </c>
      <c r="V17" s="97">
        <v>9.985034825563941</v>
      </c>
      <c r="W17" s="95"/>
      <c r="X17" s="95" t="s">
        <v>327</v>
      </c>
      <c r="Y17" s="99">
        <v>40940</v>
      </c>
    </row>
    <row r="18" spans="1:25" ht="12.75">
      <c r="A18" s="289"/>
      <c r="B18" s="95"/>
      <c r="C18" s="95"/>
      <c r="D18" s="95" t="s">
        <v>258</v>
      </c>
      <c r="E18" s="96" t="s">
        <v>787</v>
      </c>
      <c r="F18" s="95" t="s">
        <v>220</v>
      </c>
      <c r="G18" s="95">
        <v>0</v>
      </c>
      <c r="H18" s="95">
        <v>672.874</v>
      </c>
      <c r="I18" s="95">
        <v>0</v>
      </c>
      <c r="J18" s="95"/>
      <c r="K18" s="95"/>
      <c r="L18" s="95"/>
      <c r="M18" s="95"/>
      <c r="N18" s="95"/>
      <c r="O18" s="95"/>
      <c r="P18" s="95"/>
      <c r="Q18" s="95"/>
      <c r="R18" s="95" t="s">
        <v>223</v>
      </c>
      <c r="S18" s="98">
        <v>0.0005</v>
      </c>
      <c r="T18" s="97">
        <v>0.78</v>
      </c>
      <c r="U18" s="97">
        <v>1560</v>
      </c>
      <c r="V18" s="97">
        <v>8.431952662721894</v>
      </c>
      <c r="W18" s="95"/>
      <c r="X18" s="95" t="s">
        <v>771</v>
      </c>
      <c r="Y18" s="99">
        <v>40940</v>
      </c>
    </row>
    <row r="19" spans="1:25" ht="25.5" customHeight="1">
      <c r="A19" s="289"/>
      <c r="B19" s="95"/>
      <c r="C19" s="95"/>
      <c r="D19" s="95" t="s">
        <v>259</v>
      </c>
      <c r="E19" s="96" t="s">
        <v>788</v>
      </c>
      <c r="F19" s="95" t="s">
        <v>220</v>
      </c>
      <c r="G19" s="95">
        <v>0</v>
      </c>
      <c r="H19" s="95">
        <v>1362.787</v>
      </c>
      <c r="I19" s="95">
        <v>0</v>
      </c>
      <c r="J19" s="95">
        <v>0.00036689519345282863</v>
      </c>
      <c r="K19" s="95"/>
      <c r="L19" s="95"/>
      <c r="M19" s="95"/>
      <c r="N19" s="95" t="s">
        <v>151</v>
      </c>
      <c r="O19" s="95" t="s">
        <v>8</v>
      </c>
      <c r="P19" s="95"/>
      <c r="Q19" s="95"/>
      <c r="R19" s="95" t="s">
        <v>223</v>
      </c>
      <c r="S19" s="98">
        <v>0.000367</v>
      </c>
      <c r="T19" s="97">
        <v>0.5</v>
      </c>
      <c r="U19" s="97">
        <v>1362.787</v>
      </c>
      <c r="V19" s="97">
        <v>5.3</v>
      </c>
      <c r="W19" s="95" t="s">
        <v>221</v>
      </c>
      <c r="X19" s="95" t="s">
        <v>771</v>
      </c>
      <c r="Y19" s="99">
        <v>40940</v>
      </c>
    </row>
    <row r="20" spans="1:25" ht="12.75">
      <c r="A20" s="289"/>
      <c r="B20" s="95"/>
      <c r="C20" s="95"/>
      <c r="D20" s="95" t="s">
        <v>735</v>
      </c>
      <c r="E20" s="96" t="s">
        <v>795</v>
      </c>
      <c r="F20" s="95" t="s">
        <v>220</v>
      </c>
      <c r="G20" s="95">
        <v>2</v>
      </c>
      <c r="H20" s="95">
        <v>574.048</v>
      </c>
      <c r="I20" s="95">
        <v>0.0034840292101008976</v>
      </c>
      <c r="J20" s="95"/>
      <c r="K20" s="95"/>
      <c r="L20" s="95"/>
      <c r="M20" s="95"/>
      <c r="N20" s="95"/>
      <c r="O20" s="95"/>
      <c r="P20" s="95"/>
      <c r="Q20" s="95"/>
      <c r="R20" s="95" t="s">
        <v>223</v>
      </c>
      <c r="S20" s="98">
        <v>0.00436</v>
      </c>
      <c r="T20" s="97">
        <v>2.5</v>
      </c>
      <c r="U20" s="97">
        <v>574.048</v>
      </c>
      <c r="V20" s="97">
        <v>2.5435356200527703</v>
      </c>
      <c r="W20" s="95"/>
      <c r="X20" s="95" t="s">
        <v>772</v>
      </c>
      <c r="Y20" s="99">
        <v>40940</v>
      </c>
    </row>
    <row r="21" spans="1:25" ht="12.75">
      <c r="A21" s="289"/>
      <c r="B21" s="95"/>
      <c r="C21" s="95"/>
      <c r="D21" s="95" t="s">
        <v>743</v>
      </c>
      <c r="E21" s="96" t="s">
        <v>796</v>
      </c>
      <c r="F21" s="95" t="s">
        <v>220</v>
      </c>
      <c r="G21" s="95">
        <v>0</v>
      </c>
      <c r="H21" s="95">
        <v>1148.306</v>
      </c>
      <c r="I21" s="95">
        <v>0</v>
      </c>
      <c r="J21" s="95">
        <v>0.0004354240071897212</v>
      </c>
      <c r="K21" s="95"/>
      <c r="L21" s="95"/>
      <c r="M21" s="95"/>
      <c r="N21" s="95" t="s">
        <v>17</v>
      </c>
      <c r="O21" s="95" t="s">
        <v>8</v>
      </c>
      <c r="P21" s="95"/>
      <c r="Q21" s="95"/>
      <c r="R21" s="95" t="s">
        <v>223</v>
      </c>
      <c r="S21" s="98">
        <v>0.000435</v>
      </c>
      <c r="T21" s="97">
        <v>0.5</v>
      </c>
      <c r="U21" s="97">
        <v>1148.306</v>
      </c>
      <c r="V21" s="97">
        <v>8.434343434343434</v>
      </c>
      <c r="W21" s="95"/>
      <c r="X21" s="95" t="s">
        <v>772</v>
      </c>
      <c r="Y21" s="99">
        <v>40940</v>
      </c>
    </row>
    <row r="22" spans="1:25" ht="12.75">
      <c r="A22" s="289"/>
      <c r="B22" s="95"/>
      <c r="C22" s="95"/>
      <c r="D22" s="95" t="s">
        <v>736</v>
      </c>
      <c r="E22" s="96" t="s">
        <v>800</v>
      </c>
      <c r="F22" s="95" t="s">
        <v>220</v>
      </c>
      <c r="G22" s="95">
        <v>9</v>
      </c>
      <c r="H22" s="95">
        <v>548.825</v>
      </c>
      <c r="I22" s="95">
        <v>0.016398669885664827</v>
      </c>
      <c r="J22" s="95">
        <v>0.017309707101535097</v>
      </c>
      <c r="K22" s="95"/>
      <c r="L22" s="95"/>
      <c r="M22" s="95"/>
      <c r="N22" s="95" t="s">
        <v>149</v>
      </c>
      <c r="O22" s="95" t="s">
        <v>8</v>
      </c>
      <c r="P22" s="95"/>
      <c r="Q22" s="95"/>
      <c r="R22" s="95" t="s">
        <v>223</v>
      </c>
      <c r="S22" s="98">
        <v>0.01634</v>
      </c>
      <c r="T22" s="97">
        <v>0.9117</v>
      </c>
      <c r="U22" s="97">
        <v>55.79</v>
      </c>
      <c r="V22" s="97">
        <v>4.641284403669725</v>
      </c>
      <c r="W22" s="95"/>
      <c r="X22" s="95" t="s">
        <v>777</v>
      </c>
      <c r="Y22" s="99">
        <v>40940</v>
      </c>
    </row>
    <row r="23" spans="1:25" ht="12.75">
      <c r="A23" s="289"/>
      <c r="B23" s="95"/>
      <c r="C23" s="95"/>
      <c r="D23" s="95" t="s">
        <v>744</v>
      </c>
      <c r="E23" s="96" t="s">
        <v>801</v>
      </c>
      <c r="F23" s="95" t="s">
        <v>220</v>
      </c>
      <c r="G23" s="95">
        <v>2</v>
      </c>
      <c r="H23" s="95">
        <v>1362.787</v>
      </c>
      <c r="I23" s="95">
        <v>0.0014675807738113145</v>
      </c>
      <c r="J23" s="95">
        <v>0.0018344759672641433</v>
      </c>
      <c r="K23" s="95"/>
      <c r="L23" s="95"/>
      <c r="M23" s="95"/>
      <c r="N23" s="95" t="s">
        <v>151</v>
      </c>
      <c r="O23" s="95" t="s">
        <v>8</v>
      </c>
      <c r="P23" s="95"/>
      <c r="Q23" s="95"/>
      <c r="R23" s="95" t="s">
        <v>223</v>
      </c>
      <c r="S23" s="98">
        <v>0.00183</v>
      </c>
      <c r="T23" s="97">
        <v>2.5</v>
      </c>
      <c r="U23" s="97">
        <v>1362.787</v>
      </c>
      <c r="V23" s="97">
        <v>2.5375</v>
      </c>
      <c r="W23" s="95"/>
      <c r="X23" s="95" t="s">
        <v>771</v>
      </c>
      <c r="Y23" s="99">
        <v>40940</v>
      </c>
    </row>
    <row r="24" spans="1:25" ht="12.75">
      <c r="A24" s="289"/>
      <c r="B24" s="95"/>
      <c r="C24" s="95"/>
      <c r="D24" s="95" t="s">
        <v>737</v>
      </c>
      <c r="E24" s="96" t="s">
        <v>803</v>
      </c>
      <c r="F24" s="95" t="s">
        <v>220</v>
      </c>
      <c r="G24" s="95">
        <v>0</v>
      </c>
      <c r="H24" s="95">
        <v>548.825</v>
      </c>
      <c r="I24" s="95">
        <v>0</v>
      </c>
      <c r="J24" s="95"/>
      <c r="K24" s="95"/>
      <c r="L24" s="95"/>
      <c r="M24" s="95"/>
      <c r="N24" s="95"/>
      <c r="O24" s="95"/>
      <c r="P24" s="95"/>
      <c r="Q24" s="95"/>
      <c r="R24" s="95" t="s">
        <v>223</v>
      </c>
      <c r="S24" s="98">
        <v>0.000911</v>
      </c>
      <c r="T24" s="97">
        <v>0.5</v>
      </c>
      <c r="U24" s="97">
        <v>548.825</v>
      </c>
      <c r="V24" s="97">
        <v>8.454106280193237</v>
      </c>
      <c r="W24" s="95"/>
      <c r="X24" s="95" t="s">
        <v>777</v>
      </c>
      <c r="Y24" s="99">
        <v>40940</v>
      </c>
    </row>
    <row r="25" spans="1:25" ht="12.75">
      <c r="A25" s="289"/>
      <c r="B25" s="95"/>
      <c r="C25" s="95"/>
      <c r="D25" s="95" t="s">
        <v>745</v>
      </c>
      <c r="E25" s="96" t="s">
        <v>802</v>
      </c>
      <c r="F25" s="95" t="s">
        <v>220</v>
      </c>
      <c r="G25" s="95">
        <v>0</v>
      </c>
      <c r="H25" s="95">
        <v>1362.787</v>
      </c>
      <c r="I25" s="95">
        <v>0</v>
      </c>
      <c r="J25" s="95"/>
      <c r="K25" s="95"/>
      <c r="L25" s="95"/>
      <c r="M25" s="95"/>
      <c r="N25" s="95"/>
      <c r="O25" s="95"/>
      <c r="P25" s="95"/>
      <c r="Q25" s="95"/>
      <c r="R25" s="95" t="s">
        <v>223</v>
      </c>
      <c r="S25" s="98">
        <v>0.000367</v>
      </c>
      <c r="T25" s="97">
        <v>0.5</v>
      </c>
      <c r="U25" s="97">
        <v>1362.787</v>
      </c>
      <c r="V25" s="97">
        <v>8.44311377245509</v>
      </c>
      <c r="W25" s="95"/>
      <c r="X25" s="95" t="s">
        <v>771</v>
      </c>
      <c r="Y25" s="99">
        <v>40940</v>
      </c>
    </row>
    <row r="26" spans="1:25" ht="12.75">
      <c r="A26" s="289"/>
      <c r="B26" s="95"/>
      <c r="C26" s="95"/>
      <c r="D26" s="95" t="s">
        <v>738</v>
      </c>
      <c r="E26" s="96" t="s">
        <v>797</v>
      </c>
      <c r="F26" s="95" t="s">
        <v>220</v>
      </c>
      <c r="G26" s="95">
        <v>0</v>
      </c>
      <c r="H26" s="95">
        <v>672.874</v>
      </c>
      <c r="I26" s="95">
        <v>0</v>
      </c>
      <c r="J26" s="95"/>
      <c r="K26" s="95"/>
      <c r="L26" s="95"/>
      <c r="M26" s="95"/>
      <c r="N26" s="95"/>
      <c r="O26" s="95"/>
      <c r="P26" s="95"/>
      <c r="Q26" s="95"/>
      <c r="R26" s="95" t="s">
        <v>223</v>
      </c>
      <c r="S26" s="98">
        <v>0.000743</v>
      </c>
      <c r="T26" s="97">
        <v>0.5</v>
      </c>
      <c r="U26" s="97">
        <v>672.874</v>
      </c>
      <c r="V26" s="97">
        <v>8.431952662721894</v>
      </c>
      <c r="W26" s="95"/>
      <c r="X26" s="95" t="s">
        <v>771</v>
      </c>
      <c r="Y26" s="99">
        <v>40940</v>
      </c>
    </row>
    <row r="27" spans="1:25" ht="12.75">
      <c r="A27" s="289"/>
      <c r="B27" s="95"/>
      <c r="C27" s="95"/>
      <c r="D27" s="95" t="s">
        <v>746</v>
      </c>
      <c r="E27" s="96" t="s">
        <v>798</v>
      </c>
      <c r="F27" s="95" t="s">
        <v>220</v>
      </c>
      <c r="G27" s="95">
        <v>0</v>
      </c>
      <c r="H27" s="95">
        <v>1362.787</v>
      </c>
      <c r="I27" s="95">
        <v>0</v>
      </c>
      <c r="J27" s="95"/>
      <c r="K27" s="95"/>
      <c r="L27" s="95"/>
      <c r="M27" s="95"/>
      <c r="N27" s="95"/>
      <c r="O27" s="95"/>
      <c r="P27" s="95"/>
      <c r="Q27" s="95"/>
      <c r="R27" s="95" t="s">
        <v>223</v>
      </c>
      <c r="S27" s="98">
        <v>0.000367</v>
      </c>
      <c r="T27" s="97">
        <v>0.5</v>
      </c>
      <c r="U27" s="97">
        <v>1362.787</v>
      </c>
      <c r="V27" s="97">
        <v>8.44311377245509</v>
      </c>
      <c r="W27" s="95"/>
      <c r="X27" s="95" t="s">
        <v>771</v>
      </c>
      <c r="Y27" s="99">
        <v>40940</v>
      </c>
    </row>
    <row r="28" spans="1:25" ht="12.75" customHeight="1">
      <c r="A28" s="295" t="s">
        <v>758</v>
      </c>
      <c r="B28" s="90" t="s">
        <v>728</v>
      </c>
      <c r="C28" s="90"/>
      <c r="D28" s="90"/>
      <c r="E28" s="91"/>
      <c r="F28" s="90"/>
      <c r="G28" s="90"/>
      <c r="H28" s="90"/>
      <c r="I28" s="90" t="s">
        <v>327</v>
      </c>
      <c r="J28" s="90"/>
      <c r="K28" s="90"/>
      <c r="L28" s="90"/>
      <c r="M28" s="90"/>
      <c r="N28" s="90"/>
      <c r="O28" s="90"/>
      <c r="P28" s="90"/>
      <c r="Q28" s="90"/>
      <c r="R28" s="90"/>
      <c r="S28" s="93"/>
      <c r="T28" s="92"/>
      <c r="U28" s="92"/>
      <c r="V28" s="92"/>
      <c r="W28" s="90"/>
      <c r="X28" s="90" t="s">
        <v>327</v>
      </c>
      <c r="Y28" s="94">
        <v>40940</v>
      </c>
    </row>
    <row r="29" spans="1:25" ht="12.75">
      <c r="A29" s="296"/>
      <c r="B29" s="90"/>
      <c r="C29" s="90"/>
      <c r="D29" s="90" t="s">
        <v>109</v>
      </c>
      <c r="E29" s="91" t="s">
        <v>754</v>
      </c>
      <c r="F29" s="90" t="s">
        <v>220</v>
      </c>
      <c r="G29" s="90">
        <v>113</v>
      </c>
      <c r="H29" s="90">
        <v>1638.768</v>
      </c>
      <c r="I29" s="90">
        <v>0.06895423879402088</v>
      </c>
      <c r="J29" s="90">
        <v>0.06925934604532186</v>
      </c>
      <c r="K29" s="90">
        <v>0.0959</v>
      </c>
      <c r="L29" s="90">
        <v>1.839</v>
      </c>
      <c r="M29" s="90">
        <v>2.9504846338165085</v>
      </c>
      <c r="N29" s="90" t="s">
        <v>149</v>
      </c>
      <c r="O29" s="90"/>
      <c r="P29" s="90"/>
      <c r="Q29" s="90"/>
      <c r="R29" s="90" t="s">
        <v>223</v>
      </c>
      <c r="S29" s="93">
        <v>0.06892</v>
      </c>
      <c r="T29" s="92">
        <v>2.22</v>
      </c>
      <c r="U29" s="92">
        <v>32.21</v>
      </c>
      <c r="V29" s="92">
        <v>2.6863644082187133</v>
      </c>
      <c r="W29" s="90"/>
      <c r="X29" s="90" t="s">
        <v>777</v>
      </c>
      <c r="Y29" s="94">
        <v>40940</v>
      </c>
    </row>
    <row r="30" spans="1:25" ht="12.75" customHeight="1">
      <c r="A30" s="296"/>
      <c r="B30" s="90" t="s">
        <v>759</v>
      </c>
      <c r="C30" s="90"/>
      <c r="D30" s="90"/>
      <c r="E30" s="91"/>
      <c r="F30" s="90"/>
      <c r="G30" s="90"/>
      <c r="H30" s="90"/>
      <c r="I30" s="90" t="s">
        <v>327</v>
      </c>
      <c r="J30" s="90"/>
      <c r="K30" s="90"/>
      <c r="L30" s="90"/>
      <c r="M30" s="90"/>
      <c r="N30" s="90"/>
      <c r="O30" s="90"/>
      <c r="P30" s="90"/>
      <c r="Q30" s="90"/>
      <c r="R30" s="90"/>
      <c r="S30" s="93"/>
      <c r="T30" s="92"/>
      <c r="U30" s="92"/>
      <c r="V30" s="92"/>
      <c r="W30" s="90"/>
      <c r="X30" s="90" t="s">
        <v>327</v>
      </c>
      <c r="Y30" s="94">
        <v>40940</v>
      </c>
    </row>
    <row r="31" spans="1:25" ht="12.75">
      <c r="A31" s="296"/>
      <c r="B31" s="90"/>
      <c r="C31" s="90"/>
      <c r="D31" s="90" t="s">
        <v>739</v>
      </c>
      <c r="E31" s="91" t="s">
        <v>789</v>
      </c>
      <c r="F31" s="90" t="s">
        <v>220</v>
      </c>
      <c r="G31" s="90">
        <v>332</v>
      </c>
      <c r="H31" s="90">
        <v>437.264</v>
      </c>
      <c r="I31" s="90">
        <v>0.7592667130154781</v>
      </c>
      <c r="J31" s="90">
        <v>0.7604101869808628</v>
      </c>
      <c r="K31" s="90"/>
      <c r="L31" s="90"/>
      <c r="M31" s="90"/>
      <c r="N31" s="90" t="s">
        <v>146</v>
      </c>
      <c r="O31" s="90" t="s">
        <v>8</v>
      </c>
      <c r="P31" s="90"/>
      <c r="Q31" s="90"/>
      <c r="R31" s="90" t="s">
        <v>223</v>
      </c>
      <c r="S31" s="93">
        <v>0.7624</v>
      </c>
      <c r="T31" s="92">
        <v>21.03</v>
      </c>
      <c r="U31" s="92">
        <v>27.59</v>
      </c>
      <c r="V31" s="92">
        <v>1.406104224976676</v>
      </c>
      <c r="W31" s="90"/>
      <c r="X31" s="90" t="s">
        <v>776</v>
      </c>
      <c r="Y31" s="94">
        <v>40940</v>
      </c>
    </row>
    <row r="32" spans="1:25" ht="12.75">
      <c r="A32" s="296"/>
      <c r="B32" s="90"/>
      <c r="C32" s="90"/>
      <c r="D32" s="90" t="s">
        <v>747</v>
      </c>
      <c r="E32" s="91" t="s">
        <v>790</v>
      </c>
      <c r="F32" s="90" t="s">
        <v>220</v>
      </c>
      <c r="G32" s="90">
        <v>553</v>
      </c>
      <c r="H32" s="90">
        <v>803.884</v>
      </c>
      <c r="I32" s="90">
        <v>0.6879101959984276</v>
      </c>
      <c r="J32" s="90">
        <v>0.6885321762841405</v>
      </c>
      <c r="K32" s="90">
        <v>0.751</v>
      </c>
      <c r="L32" s="90">
        <v>69.239</v>
      </c>
      <c r="M32" s="90">
        <v>1.2113660241748867</v>
      </c>
      <c r="N32" s="90" t="s">
        <v>147</v>
      </c>
      <c r="O32" s="90"/>
      <c r="P32" s="90"/>
      <c r="Q32" s="90"/>
      <c r="R32" s="90" t="s">
        <v>223</v>
      </c>
      <c r="S32" s="93">
        <v>0.6897</v>
      </c>
      <c r="T32" s="92">
        <v>8.185</v>
      </c>
      <c r="U32" s="92">
        <v>11.87</v>
      </c>
      <c r="V32" s="92">
        <v>1.7041849221936847</v>
      </c>
      <c r="W32" s="90"/>
      <c r="X32" s="90" t="s">
        <v>778</v>
      </c>
      <c r="Y32" s="94">
        <v>40940</v>
      </c>
    </row>
    <row r="33" spans="1:25" ht="12.75">
      <c r="A33" s="296"/>
      <c r="B33" s="90" t="s">
        <v>725</v>
      </c>
      <c r="C33" s="90"/>
      <c r="D33" s="90"/>
      <c r="E33" s="91"/>
      <c r="F33" s="90"/>
      <c r="G33" s="90"/>
      <c r="H33" s="90"/>
      <c r="I33" s="90" t="s">
        <v>327</v>
      </c>
      <c r="J33" s="90"/>
      <c r="K33" s="90"/>
      <c r="L33" s="90"/>
      <c r="M33" s="90"/>
      <c r="N33" s="90"/>
      <c r="O33" s="90"/>
      <c r="P33" s="90"/>
      <c r="Q33" s="90"/>
      <c r="R33" s="90"/>
      <c r="S33" s="93"/>
      <c r="T33" s="92"/>
      <c r="U33" s="92"/>
      <c r="V33" s="92"/>
      <c r="W33" s="90"/>
      <c r="X33" s="90" t="s">
        <v>327</v>
      </c>
      <c r="Y33" s="94">
        <v>40940</v>
      </c>
    </row>
    <row r="34" spans="1:25" ht="12.75">
      <c r="A34" s="296"/>
      <c r="B34" s="90"/>
      <c r="C34" s="90"/>
      <c r="D34" s="90" t="s">
        <v>119</v>
      </c>
      <c r="E34" s="91" t="s">
        <v>791</v>
      </c>
      <c r="F34" s="90" t="s">
        <v>220</v>
      </c>
      <c r="G34" s="90">
        <v>65</v>
      </c>
      <c r="H34" s="90">
        <v>465.633</v>
      </c>
      <c r="I34" s="90">
        <v>0.13959491702692894</v>
      </c>
      <c r="J34" s="90">
        <v>0.14066872408098224</v>
      </c>
      <c r="K34" s="90">
        <v>0.197</v>
      </c>
      <c r="L34" s="90">
        <v>15.822</v>
      </c>
      <c r="M34" s="90">
        <v>1.477225117273103</v>
      </c>
      <c r="N34" s="90" t="s">
        <v>148</v>
      </c>
      <c r="O34" s="90"/>
      <c r="P34" s="90"/>
      <c r="Q34" s="90"/>
      <c r="R34" s="90" t="s">
        <v>223</v>
      </c>
      <c r="S34" s="93">
        <v>0.1393</v>
      </c>
      <c r="T34" s="92">
        <v>2.903</v>
      </c>
      <c r="U34" s="92">
        <v>20.85</v>
      </c>
      <c r="V34" s="92">
        <v>2.3867313915857604</v>
      </c>
      <c r="W34" s="90"/>
      <c r="X34" s="90" t="s">
        <v>773</v>
      </c>
      <c r="Y34" s="94">
        <v>40940</v>
      </c>
    </row>
    <row r="35" spans="1:25" ht="12.75">
      <c r="A35" s="297"/>
      <c r="B35" s="90"/>
      <c r="C35" s="90"/>
      <c r="D35" s="90" t="s">
        <v>118</v>
      </c>
      <c r="E35" s="91" t="s">
        <v>792</v>
      </c>
      <c r="F35" s="90" t="s">
        <v>220</v>
      </c>
      <c r="G35" s="90">
        <v>57</v>
      </c>
      <c r="H35" s="90">
        <v>974.689</v>
      </c>
      <c r="I35" s="90">
        <v>0.05848019214334008</v>
      </c>
      <c r="J35" s="90">
        <v>0.05899317628494833</v>
      </c>
      <c r="K35" s="90"/>
      <c r="L35" s="90"/>
      <c r="M35" s="90"/>
      <c r="N35" s="90" t="s">
        <v>152</v>
      </c>
      <c r="O35" s="90" t="s">
        <v>8</v>
      </c>
      <c r="P35" s="90"/>
      <c r="Q35" s="90"/>
      <c r="R35" s="90" t="s">
        <v>223</v>
      </c>
      <c r="S35" s="93">
        <v>0.05862</v>
      </c>
      <c r="T35" s="92">
        <v>3.741</v>
      </c>
      <c r="U35" s="92">
        <v>63.83</v>
      </c>
      <c r="V35" s="92">
        <v>2.163021125444008</v>
      </c>
      <c r="W35" s="90"/>
      <c r="X35" s="90" t="s">
        <v>774</v>
      </c>
      <c r="Y35" s="94">
        <v>40940</v>
      </c>
    </row>
    <row r="36" spans="1:25" ht="12.75">
      <c r="A36" s="298" t="s">
        <v>753</v>
      </c>
      <c r="B36" s="100" t="s">
        <v>748</v>
      </c>
      <c r="C36" s="100"/>
      <c r="D36" s="100"/>
      <c r="E36" s="101"/>
      <c r="F36" s="100"/>
      <c r="G36" s="100"/>
      <c r="H36" s="100"/>
      <c r="I36" s="100" t="s">
        <v>327</v>
      </c>
      <c r="J36" s="100"/>
      <c r="K36" s="100"/>
      <c r="L36" s="100"/>
      <c r="M36" s="100"/>
      <c r="N36" s="100"/>
      <c r="O36" s="100"/>
      <c r="P36" s="100"/>
      <c r="Q36" s="100"/>
      <c r="R36" s="100"/>
      <c r="S36" s="102"/>
      <c r="T36" s="103"/>
      <c r="U36" s="103"/>
      <c r="V36" s="103"/>
      <c r="W36" s="100"/>
      <c r="X36" s="100" t="s">
        <v>327</v>
      </c>
      <c r="Y36" s="104">
        <v>40940</v>
      </c>
    </row>
    <row r="37" spans="1:25" ht="12.75">
      <c r="A37" s="298"/>
      <c r="B37" s="100"/>
      <c r="C37" s="100" t="s">
        <v>804</v>
      </c>
      <c r="D37" s="100"/>
      <c r="E37" s="101"/>
      <c r="F37" s="100"/>
      <c r="G37" s="100"/>
      <c r="H37" s="100"/>
      <c r="I37" s="100" t="s">
        <v>327</v>
      </c>
      <c r="J37" s="100"/>
      <c r="K37" s="100"/>
      <c r="L37" s="100"/>
      <c r="M37" s="100"/>
      <c r="N37" s="100"/>
      <c r="O37" s="100"/>
      <c r="P37" s="100"/>
      <c r="Q37" s="100"/>
      <c r="R37" s="100"/>
      <c r="S37" s="102"/>
      <c r="T37" s="103"/>
      <c r="U37" s="103"/>
      <c r="V37" s="103"/>
      <c r="W37" s="100"/>
      <c r="X37" s="100" t="s">
        <v>327</v>
      </c>
      <c r="Y37" s="104">
        <v>40940</v>
      </c>
    </row>
    <row r="38" spans="1:25" ht="12.75">
      <c r="A38" s="298"/>
      <c r="B38" s="100"/>
      <c r="C38" s="100"/>
      <c r="D38" s="100" t="s">
        <v>720</v>
      </c>
      <c r="E38" s="101" t="s">
        <v>762</v>
      </c>
      <c r="F38" s="100" t="s">
        <v>220</v>
      </c>
      <c r="G38" s="100">
        <v>0</v>
      </c>
      <c r="H38" s="100">
        <v>2035.66</v>
      </c>
      <c r="I38" s="100">
        <v>0</v>
      </c>
      <c r="J38" s="100">
        <v>0.00024562058496998515</v>
      </c>
      <c r="K38" s="100"/>
      <c r="L38" s="100"/>
      <c r="M38" s="100"/>
      <c r="N38" s="100" t="s">
        <v>151</v>
      </c>
      <c r="O38" s="100" t="s">
        <v>8</v>
      </c>
      <c r="P38" s="100"/>
      <c r="Q38" s="100"/>
      <c r="R38" s="100" t="s">
        <v>223</v>
      </c>
      <c r="S38" s="102">
        <v>0.000246</v>
      </c>
      <c r="T38" s="103">
        <v>0.5</v>
      </c>
      <c r="U38" s="103">
        <v>2035.66</v>
      </c>
      <c r="V38" s="103">
        <v>8.428571428571429</v>
      </c>
      <c r="W38" s="100"/>
      <c r="X38" s="100" t="s">
        <v>771</v>
      </c>
      <c r="Y38" s="104">
        <v>40940</v>
      </c>
    </row>
    <row r="39" spans="1:25" ht="12.75" customHeight="1">
      <c r="A39" s="298"/>
      <c r="B39" s="100"/>
      <c r="C39" s="100"/>
      <c r="D39" s="100" t="s">
        <v>721</v>
      </c>
      <c r="E39" s="101" t="s">
        <v>761</v>
      </c>
      <c r="F39" s="100" t="s">
        <v>220</v>
      </c>
      <c r="G39" s="100">
        <v>3</v>
      </c>
      <c r="H39" s="100">
        <v>2035.66</v>
      </c>
      <c r="I39" s="100">
        <v>0.001473723509819911</v>
      </c>
      <c r="J39" s="100">
        <v>0.001719344094789896</v>
      </c>
      <c r="K39" s="100"/>
      <c r="L39" s="100"/>
      <c r="M39" s="100"/>
      <c r="N39" s="100" t="s">
        <v>151</v>
      </c>
      <c r="O39" s="100" t="s">
        <v>8</v>
      </c>
      <c r="P39" s="100"/>
      <c r="Q39" s="100"/>
      <c r="R39" s="100" t="s">
        <v>223</v>
      </c>
      <c r="S39" s="102">
        <v>0.00172</v>
      </c>
      <c r="T39" s="103">
        <v>3.5</v>
      </c>
      <c r="U39" s="103">
        <v>2035.66</v>
      </c>
      <c r="V39" s="103">
        <v>2.217948717948718</v>
      </c>
      <c r="W39" s="100"/>
      <c r="X39" s="100" t="s">
        <v>771</v>
      </c>
      <c r="Y39" s="104">
        <v>40940</v>
      </c>
    </row>
    <row r="40" spans="1:25" ht="12.75">
      <c r="A40" s="298"/>
      <c r="B40" s="100"/>
      <c r="C40" s="100"/>
      <c r="D40" s="100" t="s">
        <v>153</v>
      </c>
      <c r="E40" s="101" t="s">
        <v>755</v>
      </c>
      <c r="F40" s="100" t="s">
        <v>220</v>
      </c>
      <c r="G40" s="100">
        <v>0</v>
      </c>
      <c r="H40" s="100">
        <v>2035.66</v>
      </c>
      <c r="I40" s="100">
        <v>0</v>
      </c>
      <c r="J40" s="100">
        <v>0.00024562058496998515</v>
      </c>
      <c r="K40" s="100"/>
      <c r="L40" s="100"/>
      <c r="M40" s="100"/>
      <c r="N40" s="100" t="s">
        <v>151</v>
      </c>
      <c r="O40" s="100" t="s">
        <v>8</v>
      </c>
      <c r="P40" s="100"/>
      <c r="Q40" s="100"/>
      <c r="R40" s="100" t="s">
        <v>223</v>
      </c>
      <c r="S40" s="102">
        <v>0.000246</v>
      </c>
      <c r="T40" s="103">
        <v>0.5</v>
      </c>
      <c r="U40" s="103">
        <v>2035.66</v>
      </c>
      <c r="V40" s="103">
        <v>8.428571428571429</v>
      </c>
      <c r="W40" s="100"/>
      <c r="X40" s="100" t="s">
        <v>771</v>
      </c>
      <c r="Y40" s="104">
        <v>40940</v>
      </c>
    </row>
    <row r="41" spans="1:25" ht="12.75">
      <c r="A41" s="299"/>
      <c r="B41" s="100"/>
      <c r="C41" s="100"/>
      <c r="D41" s="100" t="s">
        <v>156</v>
      </c>
      <c r="E41" s="101" t="s">
        <v>215</v>
      </c>
      <c r="F41" s="100" t="s">
        <v>220</v>
      </c>
      <c r="G41" s="100">
        <v>4</v>
      </c>
      <c r="H41" s="100">
        <v>2035.66</v>
      </c>
      <c r="I41" s="100">
        <v>0.0019649646797598812</v>
      </c>
      <c r="J41" s="100">
        <v>0.0022105852647298662</v>
      </c>
      <c r="K41" s="100"/>
      <c r="L41" s="100"/>
      <c r="M41" s="100"/>
      <c r="N41" s="100" t="s">
        <v>151</v>
      </c>
      <c r="O41" s="100" t="s">
        <v>8</v>
      </c>
      <c r="P41" s="100"/>
      <c r="Q41" s="100"/>
      <c r="R41" s="100" t="s">
        <v>223</v>
      </c>
      <c r="S41" s="102">
        <v>0.00221</v>
      </c>
      <c r="T41" s="103">
        <v>4.5</v>
      </c>
      <c r="U41" s="103">
        <v>2035.66</v>
      </c>
      <c r="V41" s="103">
        <v>2.0292682926829264</v>
      </c>
      <c r="W41" s="100"/>
      <c r="X41" s="100" t="s">
        <v>771</v>
      </c>
      <c r="Y41" s="104">
        <v>40940</v>
      </c>
    </row>
    <row r="42" spans="1:25" ht="12.75">
      <c r="A42" s="293" t="s">
        <v>752</v>
      </c>
      <c r="B42" s="105"/>
      <c r="C42" s="105" t="s">
        <v>727</v>
      </c>
      <c r="D42" s="105"/>
      <c r="E42" s="106"/>
      <c r="F42" s="105"/>
      <c r="G42" s="105"/>
      <c r="H42" s="105"/>
      <c r="I42" s="105" t="s">
        <v>327</v>
      </c>
      <c r="J42" s="105"/>
      <c r="K42" s="105"/>
      <c r="L42" s="105"/>
      <c r="M42" s="105"/>
      <c r="N42" s="105"/>
      <c r="O42" s="105"/>
      <c r="P42" s="105"/>
      <c r="Q42" s="105"/>
      <c r="R42" s="105"/>
      <c r="S42" s="107"/>
      <c r="T42" s="108"/>
      <c r="U42" s="108"/>
      <c r="V42" s="108"/>
      <c r="W42" s="105"/>
      <c r="X42" s="105" t="s">
        <v>327</v>
      </c>
      <c r="Y42" s="109">
        <v>40940</v>
      </c>
    </row>
    <row r="43" spans="1:25" ht="12.75">
      <c r="A43" s="293"/>
      <c r="B43" s="105"/>
      <c r="C43" s="105"/>
      <c r="D43" s="105" t="s">
        <v>122</v>
      </c>
      <c r="E43" s="106" t="s">
        <v>793</v>
      </c>
      <c r="F43" s="105" t="s">
        <v>220</v>
      </c>
      <c r="G43" s="105">
        <v>4</v>
      </c>
      <c r="H43" s="105">
        <v>600.403</v>
      </c>
      <c r="I43" s="105">
        <v>0.006662191894444232</v>
      </c>
      <c r="J43" s="105">
        <v>0.00749496588124976</v>
      </c>
      <c r="K43" s="105"/>
      <c r="L43" s="105"/>
      <c r="M43" s="105"/>
      <c r="N43" s="105" t="s">
        <v>16</v>
      </c>
      <c r="O43" s="105" t="s">
        <v>8</v>
      </c>
      <c r="P43" s="105"/>
      <c r="Q43" s="105"/>
      <c r="R43" s="105" t="s">
        <v>223</v>
      </c>
      <c r="S43" s="107">
        <v>0.00749</v>
      </c>
      <c r="T43" s="108">
        <v>4.5</v>
      </c>
      <c r="U43" s="108">
        <v>600.403</v>
      </c>
      <c r="V43" s="108">
        <v>2.0287769784172665</v>
      </c>
      <c r="W43" s="105"/>
      <c r="X43" s="105" t="s">
        <v>775</v>
      </c>
      <c r="Y43" s="109">
        <v>40940</v>
      </c>
    </row>
    <row r="44" spans="1:25" ht="12.75">
      <c r="A44" s="293"/>
      <c r="B44" s="105"/>
      <c r="C44" s="105"/>
      <c r="D44" s="105" t="s">
        <v>123</v>
      </c>
      <c r="E44" s="106" t="s">
        <v>794</v>
      </c>
      <c r="F44" s="105" t="s">
        <v>220</v>
      </c>
      <c r="G44" s="105">
        <v>7</v>
      </c>
      <c r="H44" s="105">
        <v>856.757</v>
      </c>
      <c r="I44" s="105">
        <v>0.008170344683498355</v>
      </c>
      <c r="J44" s="105">
        <v>0.008753940732319667</v>
      </c>
      <c r="K44" s="105"/>
      <c r="L44" s="105"/>
      <c r="M44" s="105"/>
      <c r="N44" s="105" t="s">
        <v>146</v>
      </c>
      <c r="O44" s="105"/>
      <c r="P44" s="105"/>
      <c r="Q44" s="105"/>
      <c r="R44" s="105" t="s">
        <v>223</v>
      </c>
      <c r="S44" s="107">
        <v>0.008224</v>
      </c>
      <c r="T44" s="108">
        <v>0.3834</v>
      </c>
      <c r="U44" s="108">
        <v>46.62</v>
      </c>
      <c r="V44" s="108">
        <v>12.224964739069112</v>
      </c>
      <c r="W44" s="105"/>
      <c r="X44" s="105" t="s">
        <v>776</v>
      </c>
      <c r="Y44" s="109">
        <v>40940</v>
      </c>
    </row>
    <row r="45" spans="1:25" ht="12.75">
      <c r="A45" s="294" t="s">
        <v>987</v>
      </c>
      <c r="B45" s="110"/>
      <c r="C45" s="110" t="s">
        <v>805</v>
      </c>
      <c r="D45" s="110"/>
      <c r="E45" s="111"/>
      <c r="F45" s="110"/>
      <c r="G45" s="110"/>
      <c r="H45" s="110"/>
      <c r="I45" s="110" t="s">
        <v>327</v>
      </c>
      <c r="J45" s="110"/>
      <c r="K45" s="110"/>
      <c r="L45" s="110"/>
      <c r="M45" s="110"/>
      <c r="N45" s="110"/>
      <c r="O45" s="110"/>
      <c r="P45" s="110"/>
      <c r="Q45" s="110"/>
      <c r="R45" s="110"/>
      <c r="S45" s="112"/>
      <c r="T45" s="113"/>
      <c r="U45" s="113"/>
      <c r="V45" s="113"/>
      <c r="W45" s="110"/>
      <c r="X45" s="110" t="s">
        <v>327</v>
      </c>
      <c r="Y45" s="114">
        <v>40940</v>
      </c>
    </row>
    <row r="46" spans="1:25" ht="12.75">
      <c r="A46" s="294"/>
      <c r="B46" s="110"/>
      <c r="C46" s="110"/>
      <c r="D46" s="110" t="s">
        <v>121</v>
      </c>
      <c r="E46" s="111" t="s">
        <v>806</v>
      </c>
      <c r="F46" s="110" t="s">
        <v>220</v>
      </c>
      <c r="G46" s="110">
        <v>11</v>
      </c>
      <c r="H46" s="110">
        <v>1722.354</v>
      </c>
      <c r="I46" s="110">
        <v>0.006386608095664422</v>
      </c>
      <c r="J46" s="110">
        <v>0.006676908463649168</v>
      </c>
      <c r="K46" s="110"/>
      <c r="L46" s="110"/>
      <c r="M46" s="110"/>
      <c r="N46" s="110" t="s">
        <v>17</v>
      </c>
      <c r="O46" s="110" t="s">
        <v>8</v>
      </c>
      <c r="P46" s="110"/>
      <c r="Q46" s="110"/>
      <c r="R46" s="110" t="s">
        <v>223</v>
      </c>
      <c r="S46" s="112">
        <v>0.00668</v>
      </c>
      <c r="T46" s="113">
        <v>11.5</v>
      </c>
      <c r="U46" s="113">
        <v>1722.354</v>
      </c>
      <c r="V46" s="113">
        <v>1.5740740740740742</v>
      </c>
      <c r="W46" s="110"/>
      <c r="X46" s="110" t="s">
        <v>772</v>
      </c>
      <c r="Y46" s="114">
        <v>40940</v>
      </c>
    </row>
    <row r="47" spans="1:25" ht="12.75">
      <c r="A47" s="294"/>
      <c r="B47" s="110"/>
      <c r="C47" s="110"/>
      <c r="D47" s="110" t="s">
        <v>716</v>
      </c>
      <c r="E47" s="111" t="s">
        <v>756</v>
      </c>
      <c r="F47" s="110" t="s">
        <v>220</v>
      </c>
      <c r="G47" s="110">
        <v>7</v>
      </c>
      <c r="H47" s="110">
        <v>1722.354</v>
      </c>
      <c r="I47" s="110">
        <v>0.00406420515178645</v>
      </c>
      <c r="J47" s="110"/>
      <c r="K47" s="110"/>
      <c r="L47" s="110"/>
      <c r="M47" s="110"/>
      <c r="N47" s="110"/>
      <c r="O47" s="110"/>
      <c r="P47" s="110"/>
      <c r="Q47" s="110"/>
      <c r="R47" s="110" t="s">
        <v>223</v>
      </c>
      <c r="S47" s="112">
        <v>0.00435</v>
      </c>
      <c r="T47" s="113">
        <v>7.5</v>
      </c>
      <c r="U47" s="113">
        <v>1722.354</v>
      </c>
      <c r="V47" s="113">
        <v>1.745192307692308</v>
      </c>
      <c r="W47" s="110"/>
      <c r="X47" s="110" t="s">
        <v>772</v>
      </c>
      <c r="Y47" s="114">
        <v>40940</v>
      </c>
    </row>
    <row r="48" spans="1:25" ht="12.75">
      <c r="A48" s="294"/>
      <c r="B48" s="110"/>
      <c r="C48" s="110"/>
      <c r="D48" s="110" t="s">
        <v>717</v>
      </c>
      <c r="E48" s="111" t="s">
        <v>757</v>
      </c>
      <c r="F48" s="110" t="s">
        <v>220</v>
      </c>
      <c r="G48" s="110">
        <v>4</v>
      </c>
      <c r="H48" s="110">
        <v>1722.354</v>
      </c>
      <c r="I48" s="110">
        <v>0.0023224029438779718</v>
      </c>
      <c r="J48" s="110"/>
      <c r="K48" s="110"/>
      <c r="L48" s="110"/>
      <c r="M48" s="110"/>
      <c r="N48" s="110"/>
      <c r="O48" s="110"/>
      <c r="P48" s="110"/>
      <c r="Q48" s="110"/>
      <c r="R48" s="110" t="s">
        <v>223</v>
      </c>
      <c r="S48" s="112">
        <v>0.00261</v>
      </c>
      <c r="T48" s="113">
        <v>4.5</v>
      </c>
      <c r="U48" s="113">
        <v>1722.354</v>
      </c>
      <c r="V48" s="113">
        <v>2.028925619834711</v>
      </c>
      <c r="W48" s="110"/>
      <c r="X48" s="110" t="s">
        <v>772</v>
      </c>
      <c r="Y48" s="114">
        <v>40940</v>
      </c>
    </row>
    <row r="49" spans="1:25" ht="12.75">
      <c r="A49" s="294"/>
      <c r="B49" s="110"/>
      <c r="C49" s="110"/>
      <c r="D49" s="110" t="s">
        <v>718</v>
      </c>
      <c r="E49" s="111"/>
      <c r="F49" s="110"/>
      <c r="G49" s="110" t="s">
        <v>327</v>
      </c>
      <c r="H49" s="110" t="s">
        <v>327</v>
      </c>
      <c r="I49" s="110" t="s">
        <v>327</v>
      </c>
      <c r="J49" s="110"/>
      <c r="K49" s="110"/>
      <c r="L49" s="110"/>
      <c r="M49" s="110"/>
      <c r="N49" s="110"/>
      <c r="O49" s="110"/>
      <c r="P49" s="110"/>
      <c r="Q49" s="110"/>
      <c r="R49" s="110" t="s">
        <v>223</v>
      </c>
      <c r="S49" s="112">
        <v>0.00334</v>
      </c>
      <c r="T49" s="113">
        <v>0.3</v>
      </c>
      <c r="U49" s="113">
        <v>89.82035928143712</v>
      </c>
      <c r="V49" s="113">
        <v>18.765606572139216</v>
      </c>
      <c r="W49" s="110" t="s">
        <v>814</v>
      </c>
      <c r="X49" s="110"/>
      <c r="Y49" s="114">
        <v>40940</v>
      </c>
    </row>
    <row r="50" spans="1:25" ht="12.75">
      <c r="A50" s="294"/>
      <c r="B50" s="110"/>
      <c r="C50" s="110"/>
      <c r="D50" s="110" t="s">
        <v>120</v>
      </c>
      <c r="E50" s="111" t="s">
        <v>807</v>
      </c>
      <c r="F50" s="110" t="s">
        <v>220</v>
      </c>
      <c r="G50" s="110">
        <v>1</v>
      </c>
      <c r="H50" s="110">
        <v>2035.66</v>
      </c>
      <c r="I50" s="110">
        <v>0.0004912411699399703</v>
      </c>
      <c r="J50" s="110">
        <v>0.0007368617549099555</v>
      </c>
      <c r="K50" s="110"/>
      <c r="L50" s="110"/>
      <c r="M50" s="110"/>
      <c r="N50" s="110" t="s">
        <v>151</v>
      </c>
      <c r="O50" s="110" t="s">
        <v>8</v>
      </c>
      <c r="P50" s="110"/>
      <c r="Q50" s="110"/>
      <c r="R50" s="110" t="s">
        <v>223</v>
      </c>
      <c r="S50" s="112">
        <v>0.000737</v>
      </c>
      <c r="T50" s="113">
        <v>1.5</v>
      </c>
      <c r="U50" s="113">
        <v>2035.66</v>
      </c>
      <c r="V50" s="113">
        <v>3.3046471600688467</v>
      </c>
      <c r="W50" s="110"/>
      <c r="X50" s="110" t="s">
        <v>771</v>
      </c>
      <c r="Y50" s="114">
        <v>40940</v>
      </c>
    </row>
    <row r="51" spans="1:25" ht="12.75">
      <c r="A51" s="294"/>
      <c r="B51" s="110"/>
      <c r="C51" s="110"/>
      <c r="D51" s="110" t="s">
        <v>719</v>
      </c>
      <c r="E51" s="111"/>
      <c r="F51" s="110"/>
      <c r="G51" s="110" t="s">
        <v>327</v>
      </c>
      <c r="H51" s="110" t="s">
        <v>327</v>
      </c>
      <c r="I51" s="110" t="s">
        <v>327</v>
      </c>
      <c r="J51" s="110"/>
      <c r="K51" s="110"/>
      <c r="L51" s="110"/>
      <c r="M51" s="110"/>
      <c r="N51" s="110"/>
      <c r="O51" s="110"/>
      <c r="P51" s="110"/>
      <c r="Q51" s="110"/>
      <c r="R51" s="110" t="s">
        <v>223</v>
      </c>
      <c r="S51" s="112">
        <v>0.0003685</v>
      </c>
      <c r="T51" s="113">
        <v>0.3</v>
      </c>
      <c r="U51" s="113">
        <v>814.1112618724559</v>
      </c>
      <c r="V51" s="113">
        <v>18.765606572139188</v>
      </c>
      <c r="W51" s="110" t="s">
        <v>814</v>
      </c>
      <c r="X51" s="110" t="s">
        <v>327</v>
      </c>
      <c r="Y51" s="114">
        <v>40940</v>
      </c>
    </row>
    <row r="52" spans="1:25" ht="12.75">
      <c r="A52" s="294"/>
      <c r="B52" s="110" t="s">
        <v>726</v>
      </c>
      <c r="C52" s="110"/>
      <c r="D52" s="110"/>
      <c r="E52" s="111"/>
      <c r="F52" s="110"/>
      <c r="G52" s="110"/>
      <c r="H52" s="110"/>
      <c r="I52" s="110" t="s">
        <v>327</v>
      </c>
      <c r="J52" s="110"/>
      <c r="K52" s="110"/>
      <c r="L52" s="110"/>
      <c r="M52" s="110"/>
      <c r="N52" s="110"/>
      <c r="O52" s="110"/>
      <c r="P52" s="110"/>
      <c r="Q52" s="110"/>
      <c r="R52" s="110"/>
      <c r="S52" s="112"/>
      <c r="T52" s="113"/>
      <c r="U52" s="113"/>
      <c r="V52" s="113"/>
      <c r="W52" s="110"/>
      <c r="X52" s="110" t="s">
        <v>327</v>
      </c>
      <c r="Y52" s="114">
        <v>40940</v>
      </c>
    </row>
    <row r="53" spans="1:25" ht="12.75">
      <c r="A53" s="294"/>
      <c r="B53" s="110"/>
      <c r="C53" s="110" t="s">
        <v>767</v>
      </c>
      <c r="D53" s="110"/>
      <c r="E53" s="111"/>
      <c r="F53" s="110"/>
      <c r="G53" s="110"/>
      <c r="H53" s="110"/>
      <c r="I53" s="110"/>
      <c r="J53" s="110"/>
      <c r="K53" s="110"/>
      <c r="L53" s="110"/>
      <c r="M53" s="110"/>
      <c r="N53" s="110"/>
      <c r="O53" s="110"/>
      <c r="P53" s="110"/>
      <c r="Q53" s="110"/>
      <c r="R53" s="110"/>
      <c r="S53" s="112"/>
      <c r="T53" s="113"/>
      <c r="U53" s="113"/>
      <c r="V53" s="113"/>
      <c r="W53" s="110"/>
      <c r="X53" s="110"/>
      <c r="Y53" s="114">
        <v>40940</v>
      </c>
    </row>
    <row r="54" spans="1:25" ht="12.75">
      <c r="A54" s="294"/>
      <c r="B54" s="110"/>
      <c r="C54" s="110"/>
      <c r="D54" s="110" t="s">
        <v>108</v>
      </c>
      <c r="E54" s="111" t="s">
        <v>726</v>
      </c>
      <c r="F54" s="110" t="s">
        <v>220</v>
      </c>
      <c r="G54" s="110">
        <v>37</v>
      </c>
      <c r="H54" s="110">
        <v>1421.4</v>
      </c>
      <c r="I54" s="110">
        <v>0.02603067398339665</v>
      </c>
      <c r="J54" s="110">
        <v>0.19895924045421826</v>
      </c>
      <c r="K54" s="110"/>
      <c r="L54" s="110">
        <v>1.58</v>
      </c>
      <c r="M54" s="110">
        <v>3.2053032105911603</v>
      </c>
      <c r="N54" s="110" t="s">
        <v>3</v>
      </c>
      <c r="O54" s="110"/>
      <c r="P54" s="110">
        <v>0.0211</v>
      </c>
      <c r="Q54" s="110">
        <v>0.0623</v>
      </c>
      <c r="R54" s="110" t="s">
        <v>223</v>
      </c>
      <c r="S54" s="112">
        <v>0.06142304308838187</v>
      </c>
      <c r="T54" s="113">
        <v>1.58</v>
      </c>
      <c r="U54" s="113">
        <v>25.72324522779719</v>
      </c>
      <c r="V54" s="113">
        <v>2.9526066350710902</v>
      </c>
      <c r="W54" s="110"/>
      <c r="X54" s="110" t="s">
        <v>327</v>
      </c>
      <c r="Y54" s="114">
        <v>40940</v>
      </c>
    </row>
    <row r="55" spans="1:25" ht="12.75">
      <c r="A55" s="294"/>
      <c r="B55" s="110"/>
      <c r="C55" s="110"/>
      <c r="D55" s="110" t="s">
        <v>729</v>
      </c>
      <c r="E55" s="111" t="s">
        <v>218</v>
      </c>
      <c r="F55" s="110" t="s">
        <v>220</v>
      </c>
      <c r="G55" s="110">
        <v>14</v>
      </c>
      <c r="H55" s="110">
        <v>1294</v>
      </c>
      <c r="I55" s="110">
        <v>0.010819165378670788</v>
      </c>
      <c r="J55" s="110">
        <v>0.011205564142194745</v>
      </c>
      <c r="K55" s="110"/>
      <c r="L55" s="110">
        <v>0.5</v>
      </c>
      <c r="M55" s="110">
        <v>8.443947193457864</v>
      </c>
      <c r="N55" s="110" t="s">
        <v>3</v>
      </c>
      <c r="O55" s="110" t="s">
        <v>150</v>
      </c>
      <c r="P55" s="110">
        <v>0.00437</v>
      </c>
      <c r="Q55" s="110">
        <v>0.0509</v>
      </c>
      <c r="R55" s="110" t="s">
        <v>223</v>
      </c>
      <c r="S55" s="112">
        <v>0.0122</v>
      </c>
      <c r="T55" s="113">
        <v>0.4</v>
      </c>
      <c r="U55" s="113">
        <v>32.4</v>
      </c>
      <c r="V55" s="113">
        <v>11.647597254004577</v>
      </c>
      <c r="W55" s="110"/>
      <c r="X55" s="110" t="s">
        <v>764</v>
      </c>
      <c r="Y55" s="114">
        <v>40940</v>
      </c>
    </row>
    <row r="56" spans="1:25" ht="12.75">
      <c r="A56" s="294"/>
      <c r="B56" s="110"/>
      <c r="C56" s="110"/>
      <c r="D56" s="110" t="s">
        <v>730</v>
      </c>
      <c r="E56" s="111" t="s">
        <v>216</v>
      </c>
      <c r="F56" s="110" t="s">
        <v>220</v>
      </c>
      <c r="G56" s="110">
        <v>2</v>
      </c>
      <c r="H56" s="110">
        <v>1294</v>
      </c>
      <c r="I56" s="110">
        <v>0.0015455950540958269</v>
      </c>
      <c r="J56" s="110">
        <v>0.0019319938176197836</v>
      </c>
      <c r="K56" s="110"/>
      <c r="L56" s="110">
        <v>0.5</v>
      </c>
      <c r="M56" s="110">
        <v>8.443947193457866</v>
      </c>
      <c r="N56" s="110" t="s">
        <v>3</v>
      </c>
      <c r="O56" s="110" t="s">
        <v>150</v>
      </c>
      <c r="P56" s="110">
        <v>0.00168</v>
      </c>
      <c r="Q56" s="110">
        <v>0.00428</v>
      </c>
      <c r="R56" s="110" t="s">
        <v>223</v>
      </c>
      <c r="S56" s="112">
        <v>0.00193</v>
      </c>
      <c r="T56" s="113">
        <v>2.5</v>
      </c>
      <c r="U56" s="113">
        <v>1294</v>
      </c>
      <c r="V56" s="113">
        <v>2.5476190476190474</v>
      </c>
      <c r="W56" s="110"/>
      <c r="X56" s="110" t="s">
        <v>764</v>
      </c>
      <c r="Y56" s="114">
        <v>40940</v>
      </c>
    </row>
    <row r="57" spans="1:25" ht="12.75">
      <c r="A57" s="294"/>
      <c r="B57" s="110"/>
      <c r="C57" s="110"/>
      <c r="D57" s="110" t="s">
        <v>731</v>
      </c>
      <c r="E57" s="111" t="s">
        <v>217</v>
      </c>
      <c r="F57" s="110" t="s">
        <v>220</v>
      </c>
      <c r="G57" s="110">
        <v>13</v>
      </c>
      <c r="H57" s="110">
        <v>1294</v>
      </c>
      <c r="I57" s="110">
        <v>0.010046367851622875</v>
      </c>
      <c r="J57" s="110">
        <v>0.010432766615146832</v>
      </c>
      <c r="K57" s="110"/>
      <c r="L57" s="110">
        <v>0.5</v>
      </c>
      <c r="M57" s="110">
        <v>8.443947193457864</v>
      </c>
      <c r="N57" s="110" t="s">
        <v>3</v>
      </c>
      <c r="O57" s="110" t="s">
        <v>150</v>
      </c>
      <c r="P57" s="110">
        <v>0.0102</v>
      </c>
      <c r="Q57" s="110">
        <v>0.0155</v>
      </c>
      <c r="R57" s="110" t="s">
        <v>223</v>
      </c>
      <c r="S57" s="112">
        <v>0.0104</v>
      </c>
      <c r="T57" s="113">
        <v>13.5</v>
      </c>
      <c r="U57" s="113">
        <v>1294</v>
      </c>
      <c r="V57" s="113">
        <v>1.5196078431372548</v>
      </c>
      <c r="W57" s="110"/>
      <c r="X57" s="110" t="s">
        <v>764</v>
      </c>
      <c r="Y57" s="114">
        <v>40940</v>
      </c>
    </row>
    <row r="58" spans="1:25" ht="12.75">
      <c r="A58" s="294"/>
      <c r="B58" s="110"/>
      <c r="C58" s="110"/>
      <c r="D58" s="110" t="s">
        <v>732</v>
      </c>
      <c r="E58" s="111" t="s">
        <v>219</v>
      </c>
      <c r="F58" s="110" t="s">
        <v>220</v>
      </c>
      <c r="G58" s="110">
        <v>8</v>
      </c>
      <c r="H58" s="110">
        <v>2171.4</v>
      </c>
      <c r="I58" s="110">
        <v>0.0036842590034079394</v>
      </c>
      <c r="J58" s="110">
        <v>0.003914525191120935</v>
      </c>
      <c r="K58" s="110"/>
      <c r="L58" s="110">
        <v>0.5</v>
      </c>
      <c r="M58" s="110">
        <v>8.443947193457863</v>
      </c>
      <c r="N58" s="110" t="s">
        <v>3</v>
      </c>
      <c r="O58" s="110" t="s">
        <v>150</v>
      </c>
      <c r="P58" s="110">
        <v>0.00376</v>
      </c>
      <c r="Q58" s="110">
        <v>0.00635</v>
      </c>
      <c r="R58" s="110" t="s">
        <v>223</v>
      </c>
      <c r="S58" s="112">
        <v>0.00391</v>
      </c>
      <c r="T58" s="113">
        <v>8.5</v>
      </c>
      <c r="U58" s="113">
        <v>2171.4</v>
      </c>
      <c r="V58" s="113">
        <v>1.6888297872340425</v>
      </c>
      <c r="W58" s="110"/>
      <c r="X58" s="110" t="s">
        <v>765</v>
      </c>
      <c r="Y58" s="114">
        <v>40940</v>
      </c>
    </row>
    <row r="59" spans="1:25" ht="12.75">
      <c r="A59" s="294"/>
      <c r="B59" s="110"/>
      <c r="C59" s="110" t="s">
        <v>766</v>
      </c>
      <c r="D59" s="110"/>
      <c r="E59" s="111"/>
      <c r="F59" s="110"/>
      <c r="G59" s="110"/>
      <c r="H59" s="110"/>
      <c r="I59" s="110" t="s">
        <v>327</v>
      </c>
      <c r="J59" s="110"/>
      <c r="K59" s="110"/>
      <c r="L59" s="110"/>
      <c r="M59" s="110"/>
      <c r="N59" s="110"/>
      <c r="O59" s="110"/>
      <c r="P59" s="110"/>
      <c r="Q59" s="110"/>
      <c r="R59" s="110"/>
      <c r="S59" s="112"/>
      <c r="T59" s="113"/>
      <c r="U59" s="113"/>
      <c r="V59" s="113"/>
      <c r="W59" s="110"/>
      <c r="X59" s="110"/>
      <c r="Y59" s="114">
        <v>40940</v>
      </c>
    </row>
    <row r="60" spans="1:25" ht="12.75">
      <c r="A60" s="294"/>
      <c r="B60" s="110"/>
      <c r="C60" s="110"/>
      <c r="D60" s="110" t="s">
        <v>809</v>
      </c>
      <c r="E60" s="111" t="s">
        <v>726</v>
      </c>
      <c r="F60" s="110" t="s">
        <v>220</v>
      </c>
      <c r="G60" s="110">
        <v>54</v>
      </c>
      <c r="H60" s="110">
        <v>316.6</v>
      </c>
      <c r="I60" s="110"/>
      <c r="J60" s="110"/>
      <c r="K60" s="110"/>
      <c r="L60" s="110"/>
      <c r="M60" s="110"/>
      <c r="N60" s="110"/>
      <c r="O60" s="110"/>
      <c r="P60" s="110">
        <v>0.149</v>
      </c>
      <c r="Q60" s="110">
        <v>0.328</v>
      </c>
      <c r="R60" s="110" t="s">
        <v>223</v>
      </c>
      <c r="S60" s="112">
        <v>0.169</v>
      </c>
      <c r="T60" s="113">
        <v>4.21</v>
      </c>
      <c r="U60" s="113">
        <v>24.91</v>
      </c>
      <c r="V60" s="113">
        <v>2.201342281879195</v>
      </c>
      <c r="W60" s="110"/>
      <c r="X60" s="110"/>
      <c r="Y60" s="114">
        <v>40940</v>
      </c>
    </row>
    <row r="61" spans="1:25" ht="12.75">
      <c r="A61" s="294"/>
      <c r="B61" s="110"/>
      <c r="C61" s="110"/>
      <c r="D61" s="110" t="s">
        <v>810</v>
      </c>
      <c r="E61" s="111" t="s">
        <v>218</v>
      </c>
      <c r="F61" s="110" t="s">
        <v>220</v>
      </c>
      <c r="G61" s="110">
        <v>5</v>
      </c>
      <c r="H61" s="110">
        <v>435.9</v>
      </c>
      <c r="I61" s="110">
        <v>0.011470520761642579</v>
      </c>
      <c r="J61" s="110">
        <v>0.012617572837806837</v>
      </c>
      <c r="K61" s="110"/>
      <c r="L61" s="110"/>
      <c r="M61" s="110"/>
      <c r="N61" s="110"/>
      <c r="O61" s="110"/>
      <c r="P61" s="110">
        <v>0.0119</v>
      </c>
      <c r="Q61" s="110">
        <v>0.0226</v>
      </c>
      <c r="R61" s="110" t="s">
        <v>223</v>
      </c>
      <c r="S61" s="112">
        <v>0.0126</v>
      </c>
      <c r="T61" s="113">
        <v>5.5</v>
      </c>
      <c r="U61" s="113">
        <v>435.9</v>
      </c>
      <c r="V61" s="113">
        <v>1.899159663865546</v>
      </c>
      <c r="W61" s="110"/>
      <c r="X61" s="110" t="s">
        <v>765</v>
      </c>
      <c r="Y61" s="114">
        <v>40940</v>
      </c>
    </row>
    <row r="62" spans="1:25" ht="12.75">
      <c r="A62" s="294"/>
      <c r="B62" s="110"/>
      <c r="C62" s="110"/>
      <c r="D62" s="110" t="s">
        <v>811</v>
      </c>
      <c r="E62" s="111" t="s">
        <v>216</v>
      </c>
      <c r="F62" s="110" t="s">
        <v>220</v>
      </c>
      <c r="G62" s="110">
        <v>23</v>
      </c>
      <c r="H62" s="110">
        <v>435.9</v>
      </c>
      <c r="I62" s="110">
        <v>0.05276439550355586</v>
      </c>
      <c r="J62" s="110">
        <v>0.05391144757972012</v>
      </c>
      <c r="K62" s="110"/>
      <c r="L62" s="110"/>
      <c r="M62" s="110"/>
      <c r="N62" s="110"/>
      <c r="O62" s="110"/>
      <c r="P62" s="110">
        <v>0.0354</v>
      </c>
      <c r="Q62" s="110">
        <v>0.156</v>
      </c>
      <c r="R62" s="110" t="s">
        <v>223</v>
      </c>
      <c r="S62" s="112">
        <v>0.0516</v>
      </c>
      <c r="T62" s="113">
        <v>0.97</v>
      </c>
      <c r="U62" s="113">
        <v>18.8</v>
      </c>
      <c r="V62" s="113">
        <v>4.406779661016949</v>
      </c>
      <c r="W62" s="110"/>
      <c r="X62" s="110" t="s">
        <v>765</v>
      </c>
      <c r="Y62" s="114">
        <v>40940</v>
      </c>
    </row>
    <row r="63" spans="1:25" ht="12.75">
      <c r="A63" s="294"/>
      <c r="B63" s="110"/>
      <c r="C63" s="110"/>
      <c r="D63" s="110" t="s">
        <v>812</v>
      </c>
      <c r="E63" s="111" t="s">
        <v>217</v>
      </c>
      <c r="F63" s="110" t="s">
        <v>220</v>
      </c>
      <c r="G63" s="110">
        <v>10</v>
      </c>
      <c r="H63" s="110">
        <v>156.5</v>
      </c>
      <c r="I63" s="110">
        <v>0.06389776357827476</v>
      </c>
      <c r="J63" s="110">
        <v>0.0670926517571885</v>
      </c>
      <c r="K63" s="110"/>
      <c r="L63" s="110"/>
      <c r="M63" s="110"/>
      <c r="N63" s="110"/>
      <c r="O63" s="110"/>
      <c r="P63" s="110">
        <v>0.065</v>
      </c>
      <c r="Q63" s="110">
        <v>0.104</v>
      </c>
      <c r="R63" s="110" t="s">
        <v>223</v>
      </c>
      <c r="S63" s="112">
        <v>0.0671</v>
      </c>
      <c r="T63" s="113">
        <v>10.5</v>
      </c>
      <c r="U63" s="113">
        <v>156.5</v>
      </c>
      <c r="V63" s="113">
        <v>1.5999999999999999</v>
      </c>
      <c r="W63" s="110"/>
      <c r="X63" s="110" t="s">
        <v>764</v>
      </c>
      <c r="Y63" s="114">
        <v>40940</v>
      </c>
    </row>
    <row r="64" spans="1:25" ht="12.75">
      <c r="A64" s="294"/>
      <c r="B64" s="110"/>
      <c r="C64" s="110"/>
      <c r="D64" s="110" t="s">
        <v>813</v>
      </c>
      <c r="E64" s="111" t="s">
        <v>219</v>
      </c>
      <c r="F64" s="110" t="s">
        <v>220</v>
      </c>
      <c r="G64" s="110">
        <v>16</v>
      </c>
      <c r="H64" s="110">
        <v>435.9</v>
      </c>
      <c r="I64" s="110">
        <v>0.03670566643725625</v>
      </c>
      <c r="J64" s="110">
        <v>0.03785271851342051</v>
      </c>
      <c r="K64" s="110"/>
      <c r="L64" s="110">
        <v>0.5</v>
      </c>
      <c r="M64" s="110">
        <v>8.443947193457863</v>
      </c>
      <c r="N64" s="110" t="s">
        <v>3</v>
      </c>
      <c r="O64" s="110" t="s">
        <v>150</v>
      </c>
      <c r="P64" s="110">
        <v>0.0205</v>
      </c>
      <c r="Q64" s="110">
        <v>0.147</v>
      </c>
      <c r="R64" s="110" t="s">
        <v>223</v>
      </c>
      <c r="S64" s="112">
        <v>0.0402</v>
      </c>
      <c r="T64" s="113">
        <v>0.57</v>
      </c>
      <c r="U64" s="113">
        <v>14.2</v>
      </c>
      <c r="V64" s="113">
        <v>7.170731707317072</v>
      </c>
      <c r="W64" s="110"/>
      <c r="X64" s="110" t="s">
        <v>765</v>
      </c>
      <c r="Y64" s="114">
        <v>40940</v>
      </c>
    </row>
    <row r="65" spans="1:25" ht="12.75">
      <c r="A65" s="82"/>
      <c r="B65" s="82"/>
      <c r="C65" s="82"/>
      <c r="D65" s="82" t="s">
        <v>799</v>
      </c>
      <c r="E65" s="82"/>
      <c r="F65" s="82"/>
      <c r="G65" s="82"/>
      <c r="H65" s="82"/>
      <c r="I65" s="82"/>
      <c r="J65" s="82"/>
      <c r="K65" s="82"/>
      <c r="L65" s="82"/>
      <c r="M65" s="82"/>
      <c r="N65" s="82"/>
      <c r="O65" s="82"/>
      <c r="P65" s="82"/>
      <c r="Q65" s="82"/>
      <c r="R65" s="82"/>
      <c r="S65" s="82"/>
      <c r="T65" s="88"/>
      <c r="U65" s="88"/>
      <c r="V65" s="88"/>
      <c r="W65" s="82"/>
      <c r="X65" s="82"/>
      <c r="Y65" s="82"/>
    </row>
    <row r="66" spans="1:25" ht="25.5" customHeight="1">
      <c r="A66" s="82"/>
      <c r="B66" s="82"/>
      <c r="C66" s="82"/>
      <c r="D66" s="291" t="s">
        <v>314</v>
      </c>
      <c r="E66" s="291"/>
      <c r="F66" s="291"/>
      <c r="G66" s="291"/>
      <c r="H66" s="291"/>
      <c r="I66" s="291"/>
      <c r="J66" s="291"/>
      <c r="K66" s="291"/>
      <c r="L66" s="291"/>
      <c r="M66" s="291"/>
      <c r="N66" s="291"/>
      <c r="O66" s="291"/>
      <c r="P66" s="291"/>
      <c r="Q66" s="291"/>
      <c r="R66" s="291"/>
      <c r="S66" s="291"/>
      <c r="T66" s="291"/>
      <c r="U66" s="291"/>
      <c r="V66" s="291"/>
      <c r="W66" s="291"/>
      <c r="X66" s="291"/>
      <c r="Y66" s="291"/>
    </row>
    <row r="67" spans="1:25" ht="12.75">
      <c r="A67" s="82"/>
      <c r="B67" s="82"/>
      <c r="C67" s="82"/>
      <c r="D67" s="292" t="s">
        <v>305</v>
      </c>
      <c r="E67" s="292"/>
      <c r="F67" s="292"/>
      <c r="G67" s="292"/>
      <c r="H67" s="292"/>
      <c r="I67" s="292"/>
      <c r="J67" s="292"/>
      <c r="K67" s="292"/>
      <c r="L67" s="292"/>
      <c r="M67" s="292"/>
      <c r="N67" s="292"/>
      <c r="O67" s="292"/>
      <c r="P67" s="292"/>
      <c r="Q67" s="292"/>
      <c r="R67" s="292"/>
      <c r="S67" s="292"/>
      <c r="T67" s="292"/>
      <c r="U67" s="292"/>
      <c r="V67" s="292"/>
      <c r="W67" s="292"/>
      <c r="X67" s="292"/>
      <c r="Y67" s="292"/>
    </row>
    <row r="81" ht="12.75"/>
    <row r="82" ht="12.75"/>
  </sheetData>
  <sheetProtection/>
  <mergeCells count="9">
    <mergeCell ref="A5:A27"/>
    <mergeCell ref="G3:H3"/>
    <mergeCell ref="R3:V3"/>
    <mergeCell ref="D66:Y66"/>
    <mergeCell ref="D67:Y67"/>
    <mergeCell ref="A42:A44"/>
    <mergeCell ref="A45:A64"/>
    <mergeCell ref="A28:A35"/>
    <mergeCell ref="A36:A41"/>
  </mergeCells>
  <printOptions horizontalCentered="1" verticalCentered="1"/>
  <pageMargins left="0.25" right="0.25" top="0.25" bottom="0.25" header="0.5" footer="0.25"/>
  <pageSetup fitToHeight="1" fitToWidth="1" horizontalDpi="600" verticalDpi="600" orientation="landscape" scale="57" r:id="rId1"/>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AN31"/>
  <sheetViews>
    <sheetView zoomScaleSheetLayoutView="50" zoomScalePageLayoutView="0" workbookViewId="0" topLeftCell="A1">
      <selection activeCell="A2" sqref="A2"/>
    </sheetView>
  </sheetViews>
  <sheetFormatPr defaultColWidth="9.140625" defaultRowHeight="12.75"/>
  <cols>
    <col min="1" max="1" width="14.421875" style="10" customWidth="1"/>
    <col min="2" max="2" width="9.421875" style="10" hidden="1" customWidth="1"/>
    <col min="3" max="3" width="26.140625" style="10" customWidth="1"/>
    <col min="4" max="4" width="8.140625" style="10" hidden="1" customWidth="1"/>
    <col min="5" max="5" width="6.57421875" style="10" hidden="1" customWidth="1"/>
    <col min="6" max="6" width="8.57421875" style="10" customWidth="1"/>
    <col min="7" max="7" width="8.00390625" style="10" bestFit="1" customWidth="1"/>
    <col min="8" max="8" width="9.28125" style="37" bestFit="1" customWidth="1"/>
    <col min="9" max="9" width="8.28125" style="37" hidden="1" customWidth="1"/>
    <col min="10" max="10" width="9.421875" style="37" hidden="1" customWidth="1"/>
    <col min="11" max="11" width="7.7109375" style="37" hidden="1" customWidth="1"/>
    <col min="12" max="12" width="22.57421875" style="2" hidden="1" customWidth="1"/>
    <col min="13" max="13" width="5.00390625" style="2" customWidth="1"/>
    <col min="14" max="14" width="19.57421875" style="2" bestFit="1" customWidth="1"/>
    <col min="15" max="15" width="9.8515625" style="23" bestFit="1" customWidth="1"/>
    <col min="16" max="16" width="6.57421875" style="43" bestFit="1" customWidth="1"/>
    <col min="17" max="17" width="11.140625" style="45" bestFit="1" customWidth="1"/>
    <col min="18" max="18" width="7.57421875" style="25" customWidth="1"/>
    <col min="19" max="19" width="10.140625" style="26" customWidth="1"/>
    <col min="20" max="20" width="8.421875" style="42" customWidth="1"/>
    <col min="21" max="21" width="10.00390625" style="23" bestFit="1" customWidth="1"/>
    <col min="22" max="22" width="7.140625" style="23" customWidth="1"/>
    <col min="23" max="23" width="29.57421875" style="10" customWidth="1"/>
    <col min="24" max="24" width="32.140625" style="10" hidden="1" customWidth="1"/>
    <col min="25" max="25" width="9.140625" style="10" hidden="1" customWidth="1"/>
    <col min="26" max="26" width="10.8515625" style="10" hidden="1" customWidth="1"/>
    <col min="27" max="27" width="11.140625" style="10" hidden="1" customWidth="1"/>
    <col min="28" max="30" width="9.140625" style="10" hidden="1" customWidth="1"/>
    <col min="31" max="31" width="9.28125" style="10" bestFit="1" customWidth="1"/>
    <col min="32" max="32" width="13.8515625" style="10" customWidth="1"/>
    <col min="33" max="33" width="12.421875" style="10" customWidth="1"/>
    <col min="34" max="34" width="22.7109375" style="10" customWidth="1"/>
    <col min="35" max="35" width="9.7109375" style="10" bestFit="1" customWidth="1"/>
    <col min="36" max="36" width="9.421875" style="10" bestFit="1" customWidth="1"/>
    <col min="37" max="37" width="11.140625" style="45" bestFit="1" customWidth="1"/>
    <col min="38" max="39" width="11.28125" style="10" bestFit="1" customWidth="1"/>
    <col min="40" max="40" width="10.7109375" style="10" bestFit="1" customWidth="1"/>
    <col min="41" max="16384" width="9.140625" style="10" customWidth="1"/>
  </cols>
  <sheetData>
    <row r="1" ht="12.75">
      <c r="A1" s="230" t="s">
        <v>182</v>
      </c>
    </row>
    <row r="2" spans="1:2" ht="12.75">
      <c r="A2" s="229" t="s">
        <v>986</v>
      </c>
      <c r="B2" s="34"/>
    </row>
    <row r="4" spans="1:31" ht="25.5" customHeight="1">
      <c r="A4" s="301" t="s">
        <v>286</v>
      </c>
      <c r="B4" s="301" t="s">
        <v>167</v>
      </c>
      <c r="C4" s="301" t="s">
        <v>105</v>
      </c>
      <c r="D4" s="305" t="s">
        <v>117</v>
      </c>
      <c r="E4" s="305"/>
      <c r="F4" s="301" t="s">
        <v>107</v>
      </c>
      <c r="G4" s="306" t="s">
        <v>183</v>
      </c>
      <c r="H4" s="306"/>
      <c r="I4" s="306"/>
      <c r="J4" s="306"/>
      <c r="K4" s="306"/>
      <c r="L4" s="306"/>
      <c r="M4" s="3"/>
      <c r="N4" s="306" t="s">
        <v>311</v>
      </c>
      <c r="O4" s="307"/>
      <c r="P4" s="307"/>
      <c r="Q4" s="307"/>
      <c r="R4" s="307"/>
      <c r="S4" s="307"/>
      <c r="T4" s="307"/>
      <c r="U4" s="307"/>
      <c r="V4" s="307"/>
      <c r="W4" s="308" t="s">
        <v>296</v>
      </c>
      <c r="X4" s="2"/>
      <c r="AE4" s="301" t="s">
        <v>315</v>
      </c>
    </row>
    <row r="5" spans="1:37" s="33" customFormat="1" ht="39.75" customHeight="1">
      <c r="A5" s="306"/>
      <c r="B5" s="306"/>
      <c r="C5" s="306"/>
      <c r="D5" s="3" t="s">
        <v>106</v>
      </c>
      <c r="E5" s="3" t="s">
        <v>111</v>
      </c>
      <c r="F5" s="306"/>
      <c r="G5" s="3" t="s">
        <v>114</v>
      </c>
      <c r="H5" s="16" t="s">
        <v>115</v>
      </c>
      <c r="I5" s="16" t="s">
        <v>184</v>
      </c>
      <c r="J5" s="16" t="s">
        <v>185</v>
      </c>
      <c r="K5" s="16" t="s">
        <v>125</v>
      </c>
      <c r="L5" s="3" t="s">
        <v>107</v>
      </c>
      <c r="M5" s="3" t="s">
        <v>287</v>
      </c>
      <c r="N5" s="3" t="s">
        <v>302</v>
      </c>
      <c r="O5" s="4" t="s">
        <v>106</v>
      </c>
      <c r="P5" s="52" t="s">
        <v>261</v>
      </c>
      <c r="Q5" s="49" t="s">
        <v>262</v>
      </c>
      <c r="R5" s="4" t="s">
        <v>125</v>
      </c>
      <c r="S5" s="5" t="s">
        <v>308</v>
      </c>
      <c r="T5" s="15" t="s">
        <v>303</v>
      </c>
      <c r="U5" s="47" t="s">
        <v>304</v>
      </c>
      <c r="V5" s="4" t="s">
        <v>125</v>
      </c>
      <c r="W5" s="309"/>
      <c r="X5" s="28" t="s">
        <v>110</v>
      </c>
      <c r="Y5" s="29"/>
      <c r="Z5" s="30">
        <v>0.95</v>
      </c>
      <c r="AA5" s="29" t="s">
        <v>157</v>
      </c>
      <c r="AB5" s="29"/>
      <c r="AC5" s="30">
        <v>0.95</v>
      </c>
      <c r="AD5" s="29" t="s">
        <v>157</v>
      </c>
      <c r="AE5" s="302"/>
      <c r="AF5" s="29"/>
      <c r="AG5" s="29"/>
      <c r="AH5" s="29"/>
      <c r="AK5" s="46"/>
    </row>
    <row r="6" spans="1:31" ht="25.5" customHeight="1">
      <c r="A6" s="13" t="s">
        <v>168</v>
      </c>
      <c r="B6" s="13" t="s">
        <v>126</v>
      </c>
      <c r="C6" s="13" t="s">
        <v>135</v>
      </c>
      <c r="D6" s="7">
        <v>0.26</v>
      </c>
      <c r="E6" s="6" t="s">
        <v>112</v>
      </c>
      <c r="F6" s="6" t="s">
        <v>1</v>
      </c>
      <c r="G6" s="11">
        <v>6</v>
      </c>
      <c r="H6" s="11">
        <v>47</v>
      </c>
      <c r="I6" s="8">
        <f>G6/H6</f>
        <v>0.1276595744680851</v>
      </c>
      <c r="J6" s="8">
        <f>(G6+0.5)/(H6+1)</f>
        <v>0.13541666666666666</v>
      </c>
      <c r="K6" s="8" t="s">
        <v>113</v>
      </c>
      <c r="L6" s="2" t="s">
        <v>250</v>
      </c>
      <c r="M6" s="2" t="s">
        <v>281</v>
      </c>
      <c r="N6" s="2" t="s">
        <v>300</v>
      </c>
      <c r="O6" s="8">
        <f aca="true" t="shared" si="0" ref="O6:O20">J6</f>
        <v>0.13541666666666666</v>
      </c>
      <c r="P6" s="41">
        <v>6.5</v>
      </c>
      <c r="Q6" s="50">
        <f>P6*(1-O6)/O6</f>
        <v>41.50000000000001</v>
      </c>
      <c r="R6" s="9">
        <f>AC6/AD6</f>
        <v>1.7163453579819883</v>
      </c>
      <c r="S6" s="12">
        <v>0.15</v>
      </c>
      <c r="T6" s="9">
        <v>6</v>
      </c>
      <c r="U6" s="8">
        <f>T6*(1-S6)/S6</f>
        <v>34</v>
      </c>
      <c r="V6" s="9">
        <f>Z6/AA6</f>
        <v>1.7402715545830005</v>
      </c>
      <c r="Y6" s="22"/>
      <c r="Z6" s="19">
        <f>BETAINV(0.95,T6,U6)</f>
        <v>0.2508535385131836</v>
      </c>
      <c r="AA6" s="19">
        <f>BETAINV(0.5,T6,U6)</f>
        <v>0.14414620399475098</v>
      </c>
      <c r="AB6" s="22"/>
      <c r="AC6" s="19">
        <f>BETAINV(0.95,P6,Q6)</f>
        <v>0.22371292114257812</v>
      </c>
      <c r="AD6" s="19">
        <f>BETAINV(0.5,P6,Q6)</f>
        <v>0.13034260272979736</v>
      </c>
      <c r="AE6" s="53">
        <v>39114</v>
      </c>
    </row>
    <row r="7" spans="1:31" ht="25.5" customHeight="1">
      <c r="A7" s="13" t="s">
        <v>172</v>
      </c>
      <c r="B7" s="13" t="s">
        <v>127</v>
      </c>
      <c r="C7" s="13" t="s">
        <v>128</v>
      </c>
      <c r="D7" s="7">
        <v>0.24</v>
      </c>
      <c r="E7" s="6" t="s">
        <v>112</v>
      </c>
      <c r="F7" s="6" t="s">
        <v>1</v>
      </c>
      <c r="G7" s="11">
        <v>1</v>
      </c>
      <c r="H7" s="11">
        <v>17</v>
      </c>
      <c r="I7" s="8">
        <f aca="true" t="shared" si="1" ref="I7:I20">G7/H7</f>
        <v>0.058823529411764705</v>
      </c>
      <c r="J7" s="8">
        <f aca="true" t="shared" si="2" ref="J7:J20">(G7+0.5)/(H7+1)</f>
        <v>0.08333333333333333</v>
      </c>
      <c r="K7" s="8" t="s">
        <v>113</v>
      </c>
      <c r="L7" s="2" t="s">
        <v>14</v>
      </c>
      <c r="M7" s="2" t="s">
        <v>281</v>
      </c>
      <c r="N7" s="2" t="s">
        <v>224</v>
      </c>
      <c r="O7" s="8">
        <f t="shared" si="0"/>
        <v>0.08333333333333333</v>
      </c>
      <c r="P7" s="41">
        <v>0.5</v>
      </c>
      <c r="Q7" s="50">
        <f aca="true" t="shared" si="3" ref="Q7:Q20">P7*(1-O7)/O7</f>
        <v>5.5</v>
      </c>
      <c r="R7" s="9">
        <f aca="true" t="shared" si="4" ref="R7:R12">AC7/AD7</f>
        <v>7.219801656894013</v>
      </c>
      <c r="S7" s="12">
        <v>0.08</v>
      </c>
      <c r="T7" s="9">
        <v>0.5</v>
      </c>
      <c r="U7" s="8">
        <f aca="true" t="shared" si="5" ref="U7:U20">T7*(1-S7)/S7</f>
        <v>5.75</v>
      </c>
      <c r="V7" s="9">
        <f aca="true" t="shared" si="6" ref="V7:V20">Z7/AA7</f>
        <v>7.269792172978068</v>
      </c>
      <c r="Y7" s="22"/>
      <c r="Z7" s="19">
        <f aca="true" t="shared" si="7" ref="Z7:Z20">BETAINV(0.95,T7,U7)</f>
        <v>0.294189453125</v>
      </c>
      <c r="AA7" s="19">
        <f aca="true" t="shared" si="8" ref="AA7:AA20">BETAINV(0.5,T7,U7)</f>
        <v>0.04046738147735596</v>
      </c>
      <c r="AB7" s="22"/>
      <c r="AC7" s="19">
        <f aca="true" t="shared" si="9" ref="AC7:AC20">BETAINV(0.95,P7,Q7)</f>
        <v>0.30574607849121094</v>
      </c>
      <c r="AD7" s="19">
        <f aca="true" t="shared" si="10" ref="AD7:AD20">BETAINV(0.5,P7,Q7)</f>
        <v>0.042348265647888184</v>
      </c>
      <c r="AE7" s="53">
        <v>39114</v>
      </c>
    </row>
    <row r="8" spans="1:40" ht="25.5" customHeight="1">
      <c r="A8" s="13" t="s">
        <v>173</v>
      </c>
      <c r="B8" s="13" t="s">
        <v>129</v>
      </c>
      <c r="C8" s="13" t="s">
        <v>130</v>
      </c>
      <c r="D8" s="7">
        <v>0.5</v>
      </c>
      <c r="E8" s="6" t="s">
        <v>112</v>
      </c>
      <c r="F8" s="6" t="s">
        <v>1</v>
      </c>
      <c r="G8" s="11">
        <v>0</v>
      </c>
      <c r="H8" s="11">
        <v>1</v>
      </c>
      <c r="I8" s="8">
        <f t="shared" si="1"/>
        <v>0</v>
      </c>
      <c r="J8" s="8">
        <f t="shared" si="2"/>
        <v>0.25</v>
      </c>
      <c r="K8" s="8" t="s">
        <v>113</v>
      </c>
      <c r="L8" s="2" t="s">
        <v>14</v>
      </c>
      <c r="M8" s="2" t="s">
        <v>281</v>
      </c>
      <c r="N8" s="2" t="s">
        <v>224</v>
      </c>
      <c r="O8" s="8">
        <f t="shared" si="0"/>
        <v>0.25</v>
      </c>
      <c r="P8" s="41">
        <v>0.5</v>
      </c>
      <c r="Q8" s="50">
        <f t="shared" si="3"/>
        <v>1.5</v>
      </c>
      <c r="R8" s="9">
        <f t="shared" si="4"/>
        <v>4.727377915691482</v>
      </c>
      <c r="S8" s="12">
        <v>0.25</v>
      </c>
      <c r="T8" s="9">
        <v>0.5</v>
      </c>
      <c r="U8" s="8">
        <f t="shared" si="5"/>
        <v>1.5</v>
      </c>
      <c r="V8" s="9">
        <f t="shared" si="6"/>
        <v>4.727377915691482</v>
      </c>
      <c r="Y8" s="22"/>
      <c r="Z8" s="19">
        <f t="shared" si="7"/>
        <v>0.7714805603027344</v>
      </c>
      <c r="AA8" s="19">
        <f t="shared" si="8"/>
        <v>0.1631941795349121</v>
      </c>
      <c r="AB8" s="22"/>
      <c r="AC8" s="19">
        <f t="shared" si="9"/>
        <v>0.7714805603027344</v>
      </c>
      <c r="AD8" s="19">
        <f t="shared" si="10"/>
        <v>0.1631941795349121</v>
      </c>
      <c r="AE8" s="53">
        <v>39114</v>
      </c>
      <c r="AI8" s="10" t="s">
        <v>106</v>
      </c>
      <c r="AJ8" s="10" t="s">
        <v>222</v>
      </c>
      <c r="AK8" s="45" t="s">
        <v>7</v>
      </c>
      <c r="AL8" s="44">
        <v>0.05</v>
      </c>
      <c r="AM8" s="44">
        <v>0.5</v>
      </c>
      <c r="AN8" s="44">
        <v>0.95</v>
      </c>
    </row>
    <row r="9" spans="1:40" ht="25.5" customHeight="1">
      <c r="A9" s="13" t="s">
        <v>169</v>
      </c>
      <c r="B9" s="13" t="s">
        <v>134</v>
      </c>
      <c r="C9" s="13" t="s">
        <v>136</v>
      </c>
      <c r="D9" s="7" t="s">
        <v>113</v>
      </c>
      <c r="E9" s="6" t="s">
        <v>112</v>
      </c>
      <c r="F9" s="6" t="s">
        <v>1</v>
      </c>
      <c r="G9" s="11">
        <v>14</v>
      </c>
      <c r="H9" s="11">
        <v>28</v>
      </c>
      <c r="I9" s="8">
        <f t="shared" si="1"/>
        <v>0.5</v>
      </c>
      <c r="J9" s="8">
        <f t="shared" si="2"/>
        <v>0.5</v>
      </c>
      <c r="K9" s="8" t="s">
        <v>113</v>
      </c>
      <c r="L9" s="2" t="s">
        <v>251</v>
      </c>
      <c r="M9" s="2" t="s">
        <v>281</v>
      </c>
      <c r="N9" s="2" t="s">
        <v>298</v>
      </c>
      <c r="O9" s="8">
        <v>0.503</v>
      </c>
      <c r="P9" s="41">
        <v>4.18</v>
      </c>
      <c r="Q9" s="50">
        <f t="shared" si="3"/>
        <v>4.13013916500994</v>
      </c>
      <c r="R9" s="9">
        <f t="shared" si="4"/>
        <v>1.5353580719265905</v>
      </c>
      <c r="S9" s="12">
        <v>0.5</v>
      </c>
      <c r="T9" s="9">
        <v>4</v>
      </c>
      <c r="U9" s="8">
        <f t="shared" si="5"/>
        <v>4</v>
      </c>
      <c r="V9" s="9">
        <f t="shared" si="6"/>
        <v>1.549356460571289</v>
      </c>
      <c r="Y9" s="22"/>
      <c r="Z9" s="19">
        <f t="shared" si="7"/>
        <v>0.7746782302856445</v>
      </c>
      <c r="AA9" s="19">
        <f t="shared" si="8"/>
        <v>0.5</v>
      </c>
      <c r="AB9" s="22"/>
      <c r="AC9" s="19">
        <f t="shared" si="9"/>
        <v>0.7726716995239258</v>
      </c>
      <c r="AD9" s="19">
        <f t="shared" si="10"/>
        <v>0.5032517910003662</v>
      </c>
      <c r="AE9" s="53">
        <v>39114</v>
      </c>
      <c r="AH9" s="10" t="s">
        <v>7</v>
      </c>
      <c r="AI9" s="23">
        <v>0.0012</v>
      </c>
      <c r="AJ9" s="10">
        <v>0.9</v>
      </c>
      <c r="AK9" s="45">
        <f>AJ9*(1-AI9)/AI9</f>
        <v>749.1000000000001</v>
      </c>
      <c r="AL9" s="23">
        <f>BETAINV(0.05,$AJ9,$AK9)</f>
        <v>4.667043685913086E-05</v>
      </c>
      <c r="AM9" s="23">
        <f>BETAINV(0.5,$AJ9,$AK9)</f>
        <v>0.0007963497191667557</v>
      </c>
      <c r="AN9" s="23">
        <f>BETAINV(0.95,$AJ9,$AK9)</f>
        <v>0.003729701042175293</v>
      </c>
    </row>
    <row r="10" spans="1:40" ht="25.5" customHeight="1">
      <c r="A10" s="13" t="s">
        <v>170</v>
      </c>
      <c r="B10" s="13" t="s">
        <v>137</v>
      </c>
      <c r="C10" s="13" t="s">
        <v>212</v>
      </c>
      <c r="D10" s="7" t="s">
        <v>113</v>
      </c>
      <c r="E10" s="6" t="s">
        <v>112</v>
      </c>
      <c r="F10" s="6" t="s">
        <v>1</v>
      </c>
      <c r="G10" s="11">
        <v>1</v>
      </c>
      <c r="H10" s="11">
        <v>38</v>
      </c>
      <c r="I10" s="8">
        <f t="shared" si="1"/>
        <v>0.02631578947368421</v>
      </c>
      <c r="J10" s="8">
        <f t="shared" si="2"/>
        <v>0.038461538461538464</v>
      </c>
      <c r="K10" s="8" t="s">
        <v>113</v>
      </c>
      <c r="L10" s="2" t="s">
        <v>15</v>
      </c>
      <c r="M10" s="2" t="s">
        <v>281</v>
      </c>
      <c r="N10" s="2" t="s">
        <v>224</v>
      </c>
      <c r="O10" s="8">
        <f t="shared" si="0"/>
        <v>0.038461538461538464</v>
      </c>
      <c r="P10" s="41">
        <v>0.5</v>
      </c>
      <c r="Q10" s="50">
        <f t="shared" si="3"/>
        <v>12.5</v>
      </c>
      <c r="R10" s="9">
        <f t="shared" si="4"/>
        <v>7.886462584923789</v>
      </c>
      <c r="S10" s="12">
        <v>0.04</v>
      </c>
      <c r="T10" s="9">
        <v>0.5</v>
      </c>
      <c r="U10" s="8">
        <f t="shared" si="5"/>
        <v>12</v>
      </c>
      <c r="V10" s="9">
        <f t="shared" si="6"/>
        <v>7.863861174469461</v>
      </c>
      <c r="Y10" s="22"/>
      <c r="Z10" s="19">
        <f t="shared" si="7"/>
        <v>0.15073347091674805</v>
      </c>
      <c r="AA10" s="19">
        <f t="shared" si="8"/>
        <v>0.01916787028312683</v>
      </c>
      <c r="AB10" s="22"/>
      <c r="AC10" s="19">
        <f t="shared" si="9"/>
        <v>0.14505672454833984</v>
      </c>
      <c r="AD10" s="19">
        <f t="shared" si="10"/>
        <v>0.018393129110336304</v>
      </c>
      <c r="AE10" s="53">
        <v>39114</v>
      </c>
      <c r="AH10" s="10" t="s">
        <v>223</v>
      </c>
      <c r="AI10" s="23">
        <v>0.02</v>
      </c>
      <c r="AJ10" s="10">
        <v>6</v>
      </c>
      <c r="AK10" s="45">
        <f>AJ10/AI10</f>
        <v>300</v>
      </c>
      <c r="AL10" s="23">
        <f>GAMMAINV(0.05,$AJ10,1/$AK10)</f>
        <v>0.008710049166073933</v>
      </c>
      <c r="AM10" s="23">
        <f>GAMMAINV(0.5,$AJ10,1/$AK10)</f>
        <v>0.018900538034829613</v>
      </c>
      <c r="AN10" s="45">
        <f>GAMMAINV(0.95,$AJ10,1/$AK10)</f>
        <v>0.03504344969683411</v>
      </c>
    </row>
    <row r="11" spans="1:31" ht="25.5" customHeight="1">
      <c r="A11" s="13" t="s">
        <v>171</v>
      </c>
      <c r="B11" s="13" t="s">
        <v>138</v>
      </c>
      <c r="C11" s="13" t="s">
        <v>211</v>
      </c>
      <c r="D11" s="7" t="s">
        <v>113</v>
      </c>
      <c r="E11" s="6" t="s">
        <v>112</v>
      </c>
      <c r="F11" s="6" t="s">
        <v>1</v>
      </c>
      <c r="G11" s="11">
        <v>1</v>
      </c>
      <c r="H11" s="11">
        <v>1</v>
      </c>
      <c r="I11" s="8">
        <f t="shared" si="1"/>
        <v>1</v>
      </c>
      <c r="J11" s="8">
        <f t="shared" si="2"/>
        <v>0.75</v>
      </c>
      <c r="K11" s="8" t="s">
        <v>113</v>
      </c>
      <c r="L11" s="2" t="s">
        <v>15</v>
      </c>
      <c r="M11" s="2" t="s">
        <v>281</v>
      </c>
      <c r="N11" s="2" t="s">
        <v>224</v>
      </c>
      <c r="O11" s="8">
        <f t="shared" si="0"/>
        <v>0.75</v>
      </c>
      <c r="P11" s="41">
        <v>0.5</v>
      </c>
      <c r="Q11" s="50">
        <f t="shared" si="3"/>
        <v>0.16666666666666666</v>
      </c>
      <c r="R11" s="9">
        <f t="shared" si="4"/>
        <v>1.051566602886413</v>
      </c>
      <c r="S11" s="12">
        <v>0.8</v>
      </c>
      <c r="T11" s="9">
        <v>0.5</v>
      </c>
      <c r="U11" s="8">
        <f t="shared" si="5"/>
        <v>0.12499999999999997</v>
      </c>
      <c r="V11" s="9">
        <f t="shared" si="6"/>
        <v>1.0132233699554016</v>
      </c>
      <c r="Y11" s="22"/>
      <c r="Z11" s="19">
        <f t="shared" si="7"/>
        <v>0.9999999998687343</v>
      </c>
      <c r="AA11" s="19">
        <f t="shared" si="8"/>
        <v>0.9869492053985596</v>
      </c>
      <c r="AB11" s="22"/>
      <c r="AC11" s="19">
        <f t="shared" si="9"/>
        <v>0.9999999499013938</v>
      </c>
      <c r="AD11" s="19">
        <f t="shared" si="10"/>
        <v>0.9509620666503906</v>
      </c>
      <c r="AE11" s="53">
        <v>39114</v>
      </c>
    </row>
    <row r="12" spans="1:31" ht="38.25" customHeight="1">
      <c r="A12" s="13" t="s">
        <v>2</v>
      </c>
      <c r="B12" s="13" t="s">
        <v>131</v>
      </c>
      <c r="C12" s="13" t="s">
        <v>225</v>
      </c>
      <c r="D12" s="7">
        <v>0.034</v>
      </c>
      <c r="E12" s="6" t="s">
        <v>112</v>
      </c>
      <c r="F12" s="6" t="s">
        <v>1</v>
      </c>
      <c r="G12" s="11">
        <v>1</v>
      </c>
      <c r="H12" s="11">
        <v>197.95</v>
      </c>
      <c r="I12" s="8">
        <f t="shared" si="1"/>
        <v>0.005051780752715332</v>
      </c>
      <c r="J12" s="8">
        <f>(G12+0.5)/H12</f>
        <v>0.007577671129072999</v>
      </c>
      <c r="K12" s="8" t="s">
        <v>113</v>
      </c>
      <c r="L12" s="2" t="s">
        <v>15</v>
      </c>
      <c r="M12" s="2" t="s">
        <v>280</v>
      </c>
      <c r="N12" s="2" t="s">
        <v>230</v>
      </c>
      <c r="O12" s="8">
        <f t="shared" si="0"/>
        <v>0.007577671129072999</v>
      </c>
      <c r="P12" s="41">
        <v>0.5</v>
      </c>
      <c r="Q12" s="50">
        <f>P12/O12</f>
        <v>65.98333333333332</v>
      </c>
      <c r="R12" s="9">
        <f t="shared" si="4"/>
        <v>8.443947193457866</v>
      </c>
      <c r="S12" s="12">
        <v>0.008</v>
      </c>
      <c r="T12" s="9">
        <v>0.5</v>
      </c>
      <c r="U12" s="8">
        <f t="shared" si="5"/>
        <v>62</v>
      </c>
      <c r="V12" s="9">
        <f t="shared" si="6"/>
        <v>8.443947193457866</v>
      </c>
      <c r="W12" s="10" t="s">
        <v>288</v>
      </c>
      <c r="Y12" s="22"/>
      <c r="Z12" s="19">
        <f>GAMMAINV(0.95,T12,U12)</f>
        <v>119.08523363418234</v>
      </c>
      <c r="AA12" s="19">
        <f>GAMMAINV(0.5,T12,U12)</f>
        <v>14.10302917650246</v>
      </c>
      <c r="AB12" s="22"/>
      <c r="AC12" s="19">
        <f>GAMMAINV(0.95,P12,Q12)</f>
        <v>126.73613977358275</v>
      </c>
      <c r="AD12" s="19">
        <f>GAMMAINV(0.5,P12,Q12)</f>
        <v>15.009110889723985</v>
      </c>
      <c r="AE12" s="53">
        <v>39114</v>
      </c>
    </row>
    <row r="13" spans="1:31" ht="25.5" customHeight="1">
      <c r="A13" s="13" t="s">
        <v>174</v>
      </c>
      <c r="B13" s="13" t="s">
        <v>132</v>
      </c>
      <c r="C13" s="13" t="s">
        <v>133</v>
      </c>
      <c r="D13" s="7">
        <v>0.17</v>
      </c>
      <c r="E13" s="6" t="s">
        <v>112</v>
      </c>
      <c r="F13" s="6" t="s">
        <v>1</v>
      </c>
      <c r="G13" s="11">
        <v>0</v>
      </c>
      <c r="H13" s="11">
        <v>1</v>
      </c>
      <c r="I13" s="8">
        <f t="shared" si="1"/>
        <v>0</v>
      </c>
      <c r="J13" s="8">
        <f t="shared" si="2"/>
        <v>0.25</v>
      </c>
      <c r="K13" s="8" t="s">
        <v>113</v>
      </c>
      <c r="L13" s="2" t="s">
        <v>15</v>
      </c>
      <c r="M13" s="2" t="s">
        <v>281</v>
      </c>
      <c r="N13" s="2" t="s">
        <v>224</v>
      </c>
      <c r="O13" s="8">
        <f t="shared" si="0"/>
        <v>0.25</v>
      </c>
      <c r="P13" s="41">
        <v>0.5</v>
      </c>
      <c r="Q13" s="50">
        <f t="shared" si="3"/>
        <v>1.5</v>
      </c>
      <c r="R13" s="9">
        <f aca="true" t="shared" si="11" ref="R13:R20">AC13/AD13</f>
        <v>4.727377915691482</v>
      </c>
      <c r="S13" s="12">
        <v>0.25</v>
      </c>
      <c r="T13" s="9">
        <v>0.5</v>
      </c>
      <c r="U13" s="8">
        <f t="shared" si="5"/>
        <v>1.5</v>
      </c>
      <c r="V13" s="9">
        <f t="shared" si="6"/>
        <v>4.727377915691482</v>
      </c>
      <c r="Y13" s="22"/>
      <c r="Z13" s="19">
        <f t="shared" si="7"/>
        <v>0.7714805603027344</v>
      </c>
      <c r="AA13" s="19">
        <f t="shared" si="8"/>
        <v>0.1631941795349121</v>
      </c>
      <c r="AB13" s="22"/>
      <c r="AC13" s="19">
        <f t="shared" si="9"/>
        <v>0.7714805603027344</v>
      </c>
      <c r="AD13" s="19">
        <f t="shared" si="10"/>
        <v>0.1631941795349121</v>
      </c>
      <c r="AE13" s="53">
        <v>39114</v>
      </c>
    </row>
    <row r="14" spans="1:33" ht="25.5" customHeight="1">
      <c r="A14" s="13" t="s">
        <v>175</v>
      </c>
      <c r="B14" s="13" t="s">
        <v>134</v>
      </c>
      <c r="C14" s="13" t="s">
        <v>139</v>
      </c>
      <c r="D14" s="7">
        <v>0.13</v>
      </c>
      <c r="E14" s="6" t="s">
        <v>112</v>
      </c>
      <c r="F14" s="6" t="s">
        <v>1</v>
      </c>
      <c r="G14" s="11">
        <v>2</v>
      </c>
      <c r="H14" s="11">
        <v>17</v>
      </c>
      <c r="I14" s="8">
        <f t="shared" si="1"/>
        <v>0.11764705882352941</v>
      </c>
      <c r="J14" s="8">
        <f t="shared" si="2"/>
        <v>0.1388888888888889</v>
      </c>
      <c r="K14" s="8" t="s">
        <v>113</v>
      </c>
      <c r="L14" s="2" t="s">
        <v>252</v>
      </c>
      <c r="M14" s="2" t="s">
        <v>281</v>
      </c>
      <c r="N14" s="2" t="s">
        <v>224</v>
      </c>
      <c r="O14" s="8">
        <f t="shared" si="0"/>
        <v>0.1388888888888889</v>
      </c>
      <c r="P14" s="41">
        <v>0.5</v>
      </c>
      <c r="Q14" s="50">
        <f t="shared" si="3"/>
        <v>3.1</v>
      </c>
      <c r="R14" s="9">
        <f t="shared" si="11"/>
        <v>6.380000624200243</v>
      </c>
      <c r="S14" s="12">
        <v>0.15</v>
      </c>
      <c r="T14" s="9">
        <v>0.5</v>
      </c>
      <c r="U14" s="8">
        <f t="shared" si="5"/>
        <v>2.8333333333333335</v>
      </c>
      <c r="V14" s="9">
        <f t="shared" si="6"/>
        <v>6.211527636419461</v>
      </c>
      <c r="X14" s="19"/>
      <c r="Y14" s="22"/>
      <c r="Z14" s="19">
        <f t="shared" si="7"/>
        <v>0.5209159851074219</v>
      </c>
      <c r="AA14" s="19">
        <f t="shared" si="8"/>
        <v>0.0838627815246582</v>
      </c>
      <c r="AB14" s="22"/>
      <c r="AC14" s="19">
        <f t="shared" si="9"/>
        <v>0.4873790740966797</v>
      </c>
      <c r="AD14" s="19">
        <f t="shared" si="10"/>
        <v>0.07639169692993164</v>
      </c>
      <c r="AE14" s="53">
        <v>39114</v>
      </c>
      <c r="AF14" s="24"/>
      <c r="AG14" s="24"/>
    </row>
    <row r="15" spans="1:33" ht="25.5" customHeight="1">
      <c r="A15" s="13" t="s">
        <v>176</v>
      </c>
      <c r="B15" s="13" t="s">
        <v>137</v>
      </c>
      <c r="C15" s="13" t="s">
        <v>19</v>
      </c>
      <c r="D15" s="7">
        <v>0.192</v>
      </c>
      <c r="E15" s="6" t="s">
        <v>112</v>
      </c>
      <c r="F15" s="6" t="s">
        <v>1</v>
      </c>
      <c r="G15" s="11">
        <v>1</v>
      </c>
      <c r="H15" s="11">
        <v>8</v>
      </c>
      <c r="I15" s="8">
        <f t="shared" si="1"/>
        <v>0.125</v>
      </c>
      <c r="J15" s="8">
        <f t="shared" si="2"/>
        <v>0.16666666666666666</v>
      </c>
      <c r="K15" s="8" t="s">
        <v>113</v>
      </c>
      <c r="L15" s="2" t="s">
        <v>15</v>
      </c>
      <c r="M15" s="2" t="s">
        <v>281</v>
      </c>
      <c r="N15" s="2" t="s">
        <v>224</v>
      </c>
      <c r="O15" s="8">
        <f t="shared" si="0"/>
        <v>0.16666666666666666</v>
      </c>
      <c r="P15" s="41">
        <v>0.5</v>
      </c>
      <c r="Q15" s="50">
        <f t="shared" si="3"/>
        <v>2.5000000000000004</v>
      </c>
      <c r="R15" s="9">
        <f t="shared" si="11"/>
        <v>5.95920771519278</v>
      </c>
      <c r="S15" s="12">
        <v>0.15</v>
      </c>
      <c r="T15" s="9">
        <v>0.5</v>
      </c>
      <c r="U15" s="8">
        <f t="shared" si="5"/>
        <v>2.8333333333333335</v>
      </c>
      <c r="V15" s="9">
        <f t="shared" si="6"/>
        <v>6.211527636419461</v>
      </c>
      <c r="Y15" s="22"/>
      <c r="Z15" s="19">
        <f t="shared" si="7"/>
        <v>0.5209159851074219</v>
      </c>
      <c r="AA15" s="19">
        <f t="shared" si="8"/>
        <v>0.0838627815246582</v>
      </c>
      <c r="AB15" s="22"/>
      <c r="AC15" s="19">
        <f t="shared" si="9"/>
        <v>0.5692577362060547</v>
      </c>
      <c r="AD15" s="19">
        <f t="shared" si="10"/>
        <v>0.09552574157714844</v>
      </c>
      <c r="AE15" s="53">
        <v>39114</v>
      </c>
      <c r="AF15" s="24"/>
      <c r="AG15" s="24"/>
    </row>
    <row r="16" spans="1:33" ht="25.5" customHeight="1">
      <c r="A16" s="13" t="s">
        <v>177</v>
      </c>
      <c r="B16" s="13" t="s">
        <v>138</v>
      </c>
      <c r="C16" s="13" t="s">
        <v>213</v>
      </c>
      <c r="D16" s="7">
        <v>0.833</v>
      </c>
      <c r="E16" s="6" t="s">
        <v>112</v>
      </c>
      <c r="F16" s="6" t="s">
        <v>1</v>
      </c>
      <c r="G16" s="11">
        <v>1</v>
      </c>
      <c r="H16" s="11">
        <v>1</v>
      </c>
      <c r="I16" s="8">
        <f t="shared" si="1"/>
        <v>1</v>
      </c>
      <c r="J16" s="8">
        <f t="shared" si="2"/>
        <v>0.75</v>
      </c>
      <c r="K16" s="8" t="s">
        <v>113</v>
      </c>
      <c r="L16" s="2" t="s">
        <v>15</v>
      </c>
      <c r="M16" s="2" t="s">
        <v>281</v>
      </c>
      <c r="N16" s="2" t="s">
        <v>224</v>
      </c>
      <c r="O16" s="8">
        <f t="shared" si="0"/>
        <v>0.75</v>
      </c>
      <c r="P16" s="41">
        <v>0.5</v>
      </c>
      <c r="Q16" s="50">
        <f t="shared" si="3"/>
        <v>0.16666666666666666</v>
      </c>
      <c r="R16" s="9">
        <f t="shared" si="11"/>
        <v>1.051566602886413</v>
      </c>
      <c r="S16" s="12">
        <v>0.8</v>
      </c>
      <c r="T16" s="9">
        <v>0.5</v>
      </c>
      <c r="U16" s="8">
        <f t="shared" si="5"/>
        <v>0.12499999999999997</v>
      </c>
      <c r="V16" s="9">
        <f t="shared" si="6"/>
        <v>1.0132233699554016</v>
      </c>
      <c r="Y16" s="22"/>
      <c r="Z16" s="19">
        <f t="shared" si="7"/>
        <v>0.9999999998687343</v>
      </c>
      <c r="AA16" s="19">
        <f t="shared" si="8"/>
        <v>0.9869492053985596</v>
      </c>
      <c r="AB16" s="22"/>
      <c r="AC16" s="19">
        <f t="shared" si="9"/>
        <v>0.9999999499013938</v>
      </c>
      <c r="AD16" s="19">
        <f t="shared" si="10"/>
        <v>0.9509620666503906</v>
      </c>
      <c r="AE16" s="53">
        <v>39114</v>
      </c>
      <c r="AF16" s="24"/>
      <c r="AG16" s="24"/>
    </row>
    <row r="17" spans="1:33" ht="25.5" customHeight="1">
      <c r="A17" s="13" t="s">
        <v>178</v>
      </c>
      <c r="B17" s="13" t="s">
        <v>140</v>
      </c>
      <c r="C17" s="13" t="s">
        <v>141</v>
      </c>
      <c r="D17" s="7" t="s">
        <v>113</v>
      </c>
      <c r="E17" s="6" t="s">
        <v>112</v>
      </c>
      <c r="F17" s="6" t="s">
        <v>1</v>
      </c>
      <c r="G17" s="11">
        <v>0</v>
      </c>
      <c r="H17" s="11">
        <v>1270</v>
      </c>
      <c r="I17" s="8">
        <f t="shared" si="1"/>
        <v>0</v>
      </c>
      <c r="J17" s="8">
        <f t="shared" si="2"/>
        <v>0.0003933910306845004</v>
      </c>
      <c r="K17" s="8" t="s">
        <v>113</v>
      </c>
      <c r="L17" s="2" t="s">
        <v>253</v>
      </c>
      <c r="M17" s="2" t="s">
        <v>281</v>
      </c>
      <c r="N17" s="2" t="s">
        <v>224</v>
      </c>
      <c r="O17" s="8">
        <f t="shared" si="0"/>
        <v>0.0003933910306845004</v>
      </c>
      <c r="P17" s="41">
        <v>0.5</v>
      </c>
      <c r="Q17" s="50">
        <f t="shared" si="3"/>
        <v>1270.5</v>
      </c>
      <c r="R17" s="9">
        <f t="shared" si="11"/>
        <v>8.438340489385551</v>
      </c>
      <c r="S17" s="12">
        <v>0.0004</v>
      </c>
      <c r="T17" s="9">
        <v>0.5</v>
      </c>
      <c r="U17" s="8">
        <f t="shared" si="5"/>
        <v>1249.5</v>
      </c>
      <c r="V17" s="9">
        <f t="shared" si="6"/>
        <v>8.438235640150799</v>
      </c>
      <c r="Y17" s="22"/>
      <c r="Z17" s="19">
        <f t="shared" si="7"/>
        <v>0.0015363246202468872</v>
      </c>
      <c r="AA17" s="19">
        <f t="shared" si="8"/>
        <v>0.00018206704407930374</v>
      </c>
      <c r="AB17" s="22"/>
      <c r="AC17" s="19">
        <f t="shared" si="9"/>
        <v>0.0015109479427337646</v>
      </c>
      <c r="AD17" s="19">
        <f t="shared" si="10"/>
        <v>0.00017905747517943382</v>
      </c>
      <c r="AE17" s="53">
        <v>39114</v>
      </c>
      <c r="AF17" s="24"/>
      <c r="AG17" s="24"/>
    </row>
    <row r="18" spans="1:33" ht="25.5" customHeight="1">
      <c r="A18" s="13" t="s">
        <v>179</v>
      </c>
      <c r="B18" s="13" t="s">
        <v>142</v>
      </c>
      <c r="C18" s="13" t="s">
        <v>143</v>
      </c>
      <c r="D18" s="7" t="s">
        <v>113</v>
      </c>
      <c r="E18" s="6" t="s">
        <v>112</v>
      </c>
      <c r="F18" s="6" t="s">
        <v>1</v>
      </c>
      <c r="G18" s="11">
        <v>0</v>
      </c>
      <c r="H18" s="11">
        <v>0</v>
      </c>
      <c r="I18" s="8" t="e">
        <f t="shared" si="1"/>
        <v>#DIV/0!</v>
      </c>
      <c r="J18" s="8">
        <f t="shared" si="2"/>
        <v>0.5</v>
      </c>
      <c r="K18" s="8" t="s">
        <v>113</v>
      </c>
      <c r="L18" s="2" t="s">
        <v>253</v>
      </c>
      <c r="M18" s="2" t="s">
        <v>281</v>
      </c>
      <c r="N18" s="2" t="s">
        <v>224</v>
      </c>
      <c r="O18" s="8">
        <f t="shared" si="0"/>
        <v>0.5</v>
      </c>
      <c r="P18" s="41">
        <v>0.5</v>
      </c>
      <c r="Q18" s="50">
        <f t="shared" si="3"/>
        <v>0.5</v>
      </c>
      <c r="R18" s="9">
        <f t="shared" si="11"/>
        <v>1.9876883029937744</v>
      </c>
      <c r="S18" s="12">
        <v>0.5</v>
      </c>
      <c r="T18" s="9">
        <v>0.5</v>
      </c>
      <c r="U18" s="8">
        <f t="shared" si="5"/>
        <v>0.5</v>
      </c>
      <c r="V18" s="9">
        <f t="shared" si="6"/>
        <v>1.9876883029937744</v>
      </c>
      <c r="X18" s="24"/>
      <c r="Y18" s="22"/>
      <c r="Z18" s="19">
        <f t="shared" si="7"/>
        <v>0.9938441514968872</v>
      </c>
      <c r="AA18" s="19">
        <f t="shared" si="8"/>
        <v>0.5</v>
      </c>
      <c r="AB18" s="22"/>
      <c r="AC18" s="19">
        <f t="shared" si="9"/>
        <v>0.9938441514968872</v>
      </c>
      <c r="AD18" s="19">
        <f t="shared" si="10"/>
        <v>0.5</v>
      </c>
      <c r="AE18" s="53">
        <v>39114</v>
      </c>
      <c r="AF18" s="24"/>
      <c r="AG18" s="24"/>
    </row>
    <row r="19" spans="1:33" ht="25.5" customHeight="1">
      <c r="A19" s="13" t="s">
        <v>180</v>
      </c>
      <c r="B19" s="13" t="s">
        <v>140</v>
      </c>
      <c r="C19" s="13" t="s">
        <v>144</v>
      </c>
      <c r="D19" s="7" t="s">
        <v>113</v>
      </c>
      <c r="E19" s="6" t="s">
        <v>112</v>
      </c>
      <c r="F19" s="6" t="s">
        <v>1</v>
      </c>
      <c r="G19" s="11">
        <v>1</v>
      </c>
      <c r="H19" s="11">
        <v>478</v>
      </c>
      <c r="I19" s="8">
        <f t="shared" si="1"/>
        <v>0.0020920502092050207</v>
      </c>
      <c r="J19" s="8">
        <f t="shared" si="2"/>
        <v>0.003131524008350731</v>
      </c>
      <c r="K19" s="8" t="s">
        <v>113</v>
      </c>
      <c r="L19" s="2" t="s">
        <v>15</v>
      </c>
      <c r="M19" s="2" t="s">
        <v>281</v>
      </c>
      <c r="N19" s="2" t="s">
        <v>224</v>
      </c>
      <c r="O19" s="8">
        <f t="shared" si="0"/>
        <v>0.003131524008350731</v>
      </c>
      <c r="P19" s="41">
        <v>0.5</v>
      </c>
      <c r="Q19" s="50">
        <f t="shared" si="3"/>
        <v>159.16666666666666</v>
      </c>
      <c r="R19" s="9">
        <f t="shared" si="11"/>
        <v>8.399131145918522</v>
      </c>
      <c r="S19" s="12">
        <v>0.003</v>
      </c>
      <c r="T19" s="9">
        <v>0.5</v>
      </c>
      <c r="U19" s="8">
        <f t="shared" si="5"/>
        <v>166.16666666666666</v>
      </c>
      <c r="V19" s="9">
        <f t="shared" si="6"/>
        <v>8.401014772940476</v>
      </c>
      <c r="X19" s="24"/>
      <c r="Y19" s="22"/>
      <c r="Z19" s="19">
        <f t="shared" si="7"/>
        <v>0.011509716510772705</v>
      </c>
      <c r="AA19" s="19">
        <f t="shared" si="8"/>
        <v>0.0013700388371944427</v>
      </c>
      <c r="AB19" s="22"/>
      <c r="AC19" s="19">
        <f t="shared" si="9"/>
        <v>0.012013614177703857</v>
      </c>
      <c r="AD19" s="19">
        <f t="shared" si="10"/>
        <v>0.0014303401112556458</v>
      </c>
      <c r="AE19" s="53">
        <v>39114</v>
      </c>
      <c r="AF19" s="24"/>
      <c r="AG19" s="24"/>
    </row>
    <row r="20" spans="1:35" ht="25.5" customHeight="1">
      <c r="A20" s="27" t="s">
        <v>181</v>
      </c>
      <c r="B20" s="31" t="s">
        <v>142</v>
      </c>
      <c r="C20" s="31" t="s">
        <v>145</v>
      </c>
      <c r="D20" s="4" t="s">
        <v>113</v>
      </c>
      <c r="E20" s="3" t="s">
        <v>112</v>
      </c>
      <c r="F20" s="14" t="s">
        <v>1</v>
      </c>
      <c r="G20" s="16">
        <v>1</v>
      </c>
      <c r="H20" s="16">
        <v>1</v>
      </c>
      <c r="I20" s="4">
        <f t="shared" si="1"/>
        <v>1</v>
      </c>
      <c r="J20" s="4">
        <f t="shared" si="2"/>
        <v>0.75</v>
      </c>
      <c r="K20" s="4" t="s">
        <v>113</v>
      </c>
      <c r="L20" s="3" t="s">
        <v>15</v>
      </c>
      <c r="M20" s="3" t="s">
        <v>281</v>
      </c>
      <c r="N20" s="3" t="s">
        <v>224</v>
      </c>
      <c r="O20" s="4">
        <f t="shared" si="0"/>
        <v>0.75</v>
      </c>
      <c r="P20" s="40">
        <v>0.5</v>
      </c>
      <c r="Q20" s="51">
        <f t="shared" si="3"/>
        <v>0.16666666666666666</v>
      </c>
      <c r="R20" s="9">
        <f t="shared" si="11"/>
        <v>1.051566602886413</v>
      </c>
      <c r="S20" s="5">
        <v>0.8</v>
      </c>
      <c r="T20" s="15">
        <v>0.5</v>
      </c>
      <c r="U20" s="4">
        <f t="shared" si="5"/>
        <v>0.12499999999999997</v>
      </c>
      <c r="V20" s="15">
        <f t="shared" si="6"/>
        <v>1.0132233699554016</v>
      </c>
      <c r="W20" s="31"/>
      <c r="X20" s="35"/>
      <c r="Y20" s="36"/>
      <c r="Z20" s="19">
        <f t="shared" si="7"/>
        <v>0.9999999998687343</v>
      </c>
      <c r="AA20" s="19">
        <f t="shared" si="8"/>
        <v>0.9869492053985596</v>
      </c>
      <c r="AB20" s="36"/>
      <c r="AC20" s="19">
        <f t="shared" si="9"/>
        <v>0.9999999499013938</v>
      </c>
      <c r="AD20" s="19">
        <f t="shared" si="10"/>
        <v>0.9509620666503906</v>
      </c>
      <c r="AE20" s="54">
        <v>39114</v>
      </c>
      <c r="AF20" s="35"/>
      <c r="AG20" s="35"/>
      <c r="AH20" s="33"/>
      <c r="AI20" s="33"/>
    </row>
    <row r="21" spans="1:23" ht="25.5" customHeight="1">
      <c r="A21" s="310" t="s">
        <v>299</v>
      </c>
      <c r="B21" s="310"/>
      <c r="C21" s="310"/>
      <c r="D21" s="310"/>
      <c r="E21" s="310"/>
      <c r="F21" s="310"/>
      <c r="G21" s="310"/>
      <c r="H21" s="310"/>
      <c r="I21" s="310"/>
      <c r="J21" s="310"/>
      <c r="K21" s="310"/>
      <c r="L21" s="310"/>
      <c r="M21" s="310"/>
      <c r="N21" s="310"/>
      <c r="O21" s="310"/>
      <c r="P21" s="310"/>
      <c r="Q21" s="310"/>
      <c r="R21" s="310"/>
      <c r="S21" s="310"/>
      <c r="T21" s="310"/>
      <c r="U21" s="310"/>
      <c r="V21" s="310"/>
      <c r="W21" s="310"/>
    </row>
    <row r="22" spans="1:23" ht="25.5" customHeight="1">
      <c r="A22" s="303" t="s">
        <v>314</v>
      </c>
      <c r="B22" s="303"/>
      <c r="C22" s="303"/>
      <c r="D22" s="303"/>
      <c r="E22" s="303"/>
      <c r="F22" s="303"/>
      <c r="G22" s="303"/>
      <c r="H22" s="303"/>
      <c r="I22" s="303"/>
      <c r="J22" s="303"/>
      <c r="K22" s="303"/>
      <c r="L22" s="303"/>
      <c r="M22" s="303"/>
      <c r="N22" s="303"/>
      <c r="O22" s="303"/>
      <c r="P22" s="303"/>
      <c r="Q22" s="303"/>
      <c r="R22" s="303"/>
      <c r="S22" s="303"/>
      <c r="T22" s="303"/>
      <c r="U22" s="303"/>
      <c r="V22" s="303"/>
      <c r="W22" s="303"/>
    </row>
    <row r="23" spans="1:23" ht="12.75" customHeight="1">
      <c r="A23" s="303" t="s">
        <v>309</v>
      </c>
      <c r="B23" s="304"/>
      <c r="C23" s="304"/>
      <c r="D23" s="304"/>
      <c r="E23" s="304"/>
      <c r="F23" s="304"/>
      <c r="G23" s="304"/>
      <c r="H23" s="304"/>
      <c r="I23" s="304"/>
      <c r="J23" s="304"/>
      <c r="K23" s="304"/>
      <c r="L23" s="304"/>
      <c r="M23" s="304"/>
      <c r="N23" s="304"/>
      <c r="O23" s="304"/>
      <c r="P23" s="304"/>
      <c r="Q23" s="304"/>
      <c r="R23" s="304"/>
      <c r="S23" s="304"/>
      <c r="T23" s="304"/>
      <c r="U23" s="304"/>
      <c r="V23" s="304"/>
      <c r="W23" s="304"/>
    </row>
    <row r="24" spans="1:23" ht="12.75">
      <c r="A24" s="300" t="s">
        <v>306</v>
      </c>
      <c r="B24" s="300"/>
      <c r="C24" s="300"/>
      <c r="D24" s="300"/>
      <c r="E24" s="300"/>
      <c r="F24" s="300"/>
      <c r="G24" s="300"/>
      <c r="H24" s="300"/>
      <c r="I24" s="300"/>
      <c r="J24" s="300"/>
      <c r="K24" s="300"/>
      <c r="L24" s="300"/>
      <c r="M24" s="300"/>
      <c r="N24" s="300"/>
      <c r="O24" s="300"/>
      <c r="P24" s="300"/>
      <c r="Q24" s="300"/>
      <c r="R24" s="300"/>
      <c r="S24" s="300"/>
      <c r="T24" s="300"/>
      <c r="U24" s="300"/>
      <c r="V24" s="300"/>
      <c r="W24" s="300"/>
    </row>
    <row r="25" spans="1:23" ht="12.75">
      <c r="A25" s="300" t="s">
        <v>310</v>
      </c>
      <c r="B25" s="300"/>
      <c r="C25" s="300"/>
      <c r="D25" s="300"/>
      <c r="E25" s="300"/>
      <c r="F25" s="300"/>
      <c r="G25" s="300"/>
      <c r="H25" s="300"/>
      <c r="I25" s="300"/>
      <c r="J25" s="300"/>
      <c r="K25" s="300"/>
      <c r="L25" s="300"/>
      <c r="M25" s="300"/>
      <c r="N25" s="300"/>
      <c r="O25" s="300"/>
      <c r="P25" s="300"/>
      <c r="Q25" s="300"/>
      <c r="R25" s="300"/>
      <c r="S25" s="300"/>
      <c r="T25" s="300"/>
      <c r="U25" s="300"/>
      <c r="V25" s="300"/>
      <c r="W25" s="300"/>
    </row>
    <row r="26" spans="1:6" ht="12.75">
      <c r="A26" s="38"/>
      <c r="B26" s="20"/>
      <c r="D26" s="21"/>
      <c r="E26" s="21"/>
      <c r="F26" s="21"/>
    </row>
    <row r="31" ht="12.75">
      <c r="R31" s="23"/>
    </row>
  </sheetData>
  <sheetProtection/>
  <mergeCells count="14">
    <mergeCell ref="A24:W24"/>
    <mergeCell ref="AE4:AE5"/>
    <mergeCell ref="A25:W25"/>
    <mergeCell ref="A23:W23"/>
    <mergeCell ref="D4:E4"/>
    <mergeCell ref="G4:L4"/>
    <mergeCell ref="A4:A5"/>
    <mergeCell ref="B4:B5"/>
    <mergeCell ref="C4:C5"/>
    <mergeCell ref="F4:F5"/>
    <mergeCell ref="N4:V4"/>
    <mergeCell ref="A22:W22"/>
    <mergeCell ref="W4:W5"/>
    <mergeCell ref="A21:W21"/>
  </mergeCells>
  <printOptions/>
  <pageMargins left="0.75" right="0.75" top="1" bottom="1" header="0.5" footer="0.5"/>
  <pageSetup horizontalDpi="600" verticalDpi="600" orientation="landscape" scale="61" r:id="rId1"/>
</worksheet>
</file>

<file path=xl/worksheets/sheet4.xml><?xml version="1.0" encoding="utf-8"?>
<worksheet xmlns="http://schemas.openxmlformats.org/spreadsheetml/2006/main" xmlns:r="http://schemas.openxmlformats.org/officeDocument/2006/relationships">
  <sheetPr>
    <pageSetUpPr fitToPage="1"/>
  </sheetPr>
  <dimension ref="A1:T84"/>
  <sheetViews>
    <sheetView zoomScalePageLayoutView="0" workbookViewId="0" topLeftCell="A1">
      <pane xSplit="1" ySplit="5" topLeftCell="B52" activePane="bottomRight" state="frozen"/>
      <selection pane="topLeft" activeCell="A1" sqref="A1"/>
      <selection pane="topRight" activeCell="B1" sqref="B1"/>
      <selection pane="bottomLeft" activeCell="A6" sqref="A6"/>
      <selection pane="bottomRight" activeCell="C92" sqref="C92"/>
    </sheetView>
  </sheetViews>
  <sheetFormatPr defaultColWidth="19.8515625" defaultRowHeight="12.75"/>
  <cols>
    <col min="1" max="1" width="23.57421875" style="84" customWidth="1"/>
    <col min="2" max="2" width="41.00390625" style="84" customWidth="1"/>
    <col min="3" max="3" width="62.8515625" style="84" customWidth="1"/>
    <col min="4" max="4" width="9.8515625" style="84" customWidth="1"/>
    <col min="5" max="5" width="11.00390625" style="84" customWidth="1"/>
    <col min="6" max="6" width="10.28125" style="84" customWidth="1"/>
    <col min="7" max="7" width="11.28125" style="84" customWidth="1"/>
    <col min="8" max="8" width="12.140625" style="84" customWidth="1"/>
    <col min="9" max="9" width="11.7109375" style="84" bestFit="1" customWidth="1"/>
    <col min="10" max="16384" width="19.8515625" style="84" customWidth="1"/>
  </cols>
  <sheetData>
    <row r="1" spans="1:8" s="80" customFormat="1" ht="12.75">
      <c r="A1" s="230" t="s">
        <v>166</v>
      </c>
      <c r="B1" s="75"/>
      <c r="C1" s="1"/>
      <c r="E1" s="17"/>
      <c r="F1" s="39"/>
      <c r="G1" s="48"/>
      <c r="H1" s="18"/>
    </row>
    <row r="2" spans="1:8" s="80" customFormat="1" ht="12.75">
      <c r="A2" s="229" t="s">
        <v>986</v>
      </c>
      <c r="B2" s="75"/>
      <c r="C2" s="1"/>
      <c r="E2" s="17"/>
      <c r="F2" s="39"/>
      <c r="G2" s="48"/>
      <c r="H2" s="18"/>
    </row>
    <row r="3" spans="2:8" s="80" customFormat="1" ht="12.75">
      <c r="B3" s="75"/>
      <c r="C3" s="1"/>
      <c r="E3" s="17"/>
      <c r="F3" s="39"/>
      <c r="G3" s="48"/>
      <c r="H3" s="18"/>
    </row>
    <row r="4" spans="1:9" s="80" customFormat="1" ht="12.75">
      <c r="A4" s="312" t="s">
        <v>284</v>
      </c>
      <c r="B4" s="312" t="s">
        <v>283</v>
      </c>
      <c r="C4" s="312" t="s">
        <v>107</v>
      </c>
      <c r="D4" s="285" t="s">
        <v>307</v>
      </c>
      <c r="E4" s="285"/>
      <c r="F4" s="285"/>
      <c r="G4" s="285"/>
      <c r="H4" s="285"/>
      <c r="I4" s="312" t="s">
        <v>315</v>
      </c>
    </row>
    <row r="5" spans="1:9" s="80" customFormat="1" ht="25.5">
      <c r="A5" s="285"/>
      <c r="B5" s="284"/>
      <c r="C5" s="284"/>
      <c r="D5" s="222" t="s">
        <v>985</v>
      </c>
      <c r="E5" s="221" t="s">
        <v>106</v>
      </c>
      <c r="F5" s="223" t="s">
        <v>261</v>
      </c>
      <c r="G5" s="224" t="s">
        <v>262</v>
      </c>
      <c r="H5" s="231" t="s">
        <v>125</v>
      </c>
      <c r="I5" s="284"/>
    </row>
    <row r="6" spans="1:9" ht="22.5">
      <c r="A6" s="85" t="s">
        <v>869</v>
      </c>
      <c r="B6" s="85" t="s">
        <v>870</v>
      </c>
      <c r="C6" s="85" t="s">
        <v>983</v>
      </c>
      <c r="D6" s="85" t="s">
        <v>7</v>
      </c>
      <c r="E6" s="86">
        <v>0.0143544</v>
      </c>
      <c r="F6" s="87">
        <v>3.7092064308683</v>
      </c>
      <c r="G6" s="87">
        <v>254.69284665865828</v>
      </c>
      <c r="H6" s="32">
        <f>BETAINV(0.95,F6,G6)/BETAINV(0.5,F6,G6)</f>
        <v>2.152918729841457</v>
      </c>
      <c r="I6" s="70">
        <v>40940</v>
      </c>
    </row>
    <row r="7" spans="1:9" ht="22.5">
      <c r="A7" s="85" t="s">
        <v>871</v>
      </c>
      <c r="B7" s="85" t="s">
        <v>872</v>
      </c>
      <c r="C7" s="85" t="s">
        <v>983</v>
      </c>
      <c r="D7" s="85" t="s">
        <v>7</v>
      </c>
      <c r="E7" s="86">
        <v>0.00719</v>
      </c>
      <c r="F7" s="87">
        <v>44.2198874739864</v>
      </c>
      <c r="G7" s="87">
        <v>6105.973085264039</v>
      </c>
      <c r="H7" s="32">
        <f aca="true" t="shared" si="0" ref="H7:H69">BETAINV(0.95,F7,G7)/BETAINV(0.5,F7,G7)</f>
        <v>1.267861833816026</v>
      </c>
      <c r="I7" s="70">
        <v>40940</v>
      </c>
    </row>
    <row r="8" spans="1:9" ht="22.5">
      <c r="A8" s="85" t="s">
        <v>873</v>
      </c>
      <c r="B8" s="85" t="s">
        <v>874</v>
      </c>
      <c r="C8" s="85" t="s">
        <v>983</v>
      </c>
      <c r="D8" s="85" t="s">
        <v>7</v>
      </c>
      <c r="E8" s="86">
        <v>0.031809</v>
      </c>
      <c r="F8" s="87">
        <v>13.7419599230627</v>
      </c>
      <c r="G8" s="87">
        <v>418.2728762259109</v>
      </c>
      <c r="H8" s="32">
        <f t="shared" si="0"/>
        <v>1.50549073948477</v>
      </c>
      <c r="I8" s="70">
        <v>40940</v>
      </c>
    </row>
    <row r="9" spans="1:9" ht="22.5">
      <c r="A9" s="85" t="s">
        <v>875</v>
      </c>
      <c r="B9" s="85" t="s">
        <v>876</v>
      </c>
      <c r="C9" s="85" t="s">
        <v>983</v>
      </c>
      <c r="D9" s="85" t="s">
        <v>7</v>
      </c>
      <c r="E9" s="86">
        <v>0.0085409</v>
      </c>
      <c r="F9" s="87">
        <v>1</v>
      </c>
      <c r="G9" s="87">
        <v>116.08367970588579</v>
      </c>
      <c r="H9" s="32">
        <f t="shared" si="0"/>
        <v>4.2793852623147774</v>
      </c>
      <c r="I9" s="70">
        <v>40940</v>
      </c>
    </row>
    <row r="10" spans="1:9" ht="22.5">
      <c r="A10" s="85" t="s">
        <v>877</v>
      </c>
      <c r="B10" s="85" t="s">
        <v>878</v>
      </c>
      <c r="C10" s="85" t="s">
        <v>983</v>
      </c>
      <c r="D10" s="85" t="s">
        <v>7</v>
      </c>
      <c r="E10" s="86">
        <v>0.002355</v>
      </c>
      <c r="F10" s="87">
        <v>2.00245055510428</v>
      </c>
      <c r="G10" s="87">
        <v>848.29502507304</v>
      </c>
      <c r="H10" s="32">
        <f t="shared" si="0"/>
        <v>2.819682936038273</v>
      </c>
      <c r="I10" s="70">
        <v>40940</v>
      </c>
    </row>
    <row r="11" spans="1:9" ht="22.5">
      <c r="A11" s="85" t="s">
        <v>963</v>
      </c>
      <c r="B11" s="85" t="s">
        <v>964</v>
      </c>
      <c r="C11" s="85" t="s">
        <v>983</v>
      </c>
      <c r="D11" s="85" t="s">
        <v>7</v>
      </c>
      <c r="E11" s="86">
        <v>0.002355</v>
      </c>
      <c r="F11" s="87">
        <v>2.00245055510428</v>
      </c>
      <c r="G11" s="87">
        <v>848.29502507304</v>
      </c>
      <c r="H11" s="32">
        <f t="shared" si="0"/>
        <v>2.819682936038273</v>
      </c>
      <c r="I11" s="70">
        <v>40940</v>
      </c>
    </row>
    <row r="12" spans="1:9" ht="22.5">
      <c r="A12" s="85" t="s">
        <v>879</v>
      </c>
      <c r="B12" s="85" t="s">
        <v>878</v>
      </c>
      <c r="C12" s="85" t="s">
        <v>983</v>
      </c>
      <c r="D12" s="85" t="s">
        <v>7</v>
      </c>
      <c r="E12" s="86">
        <v>0.00012</v>
      </c>
      <c r="F12" s="87">
        <v>2.9383028571428573</v>
      </c>
      <c r="G12" s="87">
        <v>24482.918840000002</v>
      </c>
      <c r="H12" s="32">
        <f t="shared" si="0"/>
        <v>2.374266530210554</v>
      </c>
      <c r="I12" s="70">
        <v>40940</v>
      </c>
    </row>
    <row r="13" spans="1:9" ht="22.5">
      <c r="A13" s="85" t="s">
        <v>882</v>
      </c>
      <c r="B13" s="85" t="s">
        <v>883</v>
      </c>
      <c r="C13" s="85" t="s">
        <v>983</v>
      </c>
      <c r="D13" s="85" t="s">
        <v>7</v>
      </c>
      <c r="E13" s="86">
        <v>0.00397597</v>
      </c>
      <c r="F13" s="87">
        <v>4.03442475867343</v>
      </c>
      <c r="G13" s="87">
        <v>1010.6675872468071</v>
      </c>
      <c r="H13" s="32">
        <f t="shared" si="0"/>
        <v>2.1009188057054624</v>
      </c>
      <c r="I13" s="70">
        <v>40940</v>
      </c>
    </row>
    <row r="14" spans="1:9" ht="22.5">
      <c r="A14" s="85" t="s">
        <v>884</v>
      </c>
      <c r="B14" s="85" t="s">
        <v>885</v>
      </c>
      <c r="C14" s="85" t="s">
        <v>983</v>
      </c>
      <c r="D14" s="85" t="s">
        <v>7</v>
      </c>
      <c r="E14" s="86">
        <v>0.0071243</v>
      </c>
      <c r="F14" s="87">
        <v>1.15448362855555</v>
      </c>
      <c r="G14" s="87">
        <v>160.8942269192246</v>
      </c>
      <c r="H14" s="32">
        <f t="shared" si="0"/>
        <v>3.869611211702143</v>
      </c>
      <c r="I14" s="70">
        <v>40940</v>
      </c>
    </row>
    <row r="15" spans="1:9" ht="22.5">
      <c r="A15" s="85" t="s">
        <v>886</v>
      </c>
      <c r="B15" s="85" t="s">
        <v>887</v>
      </c>
      <c r="C15" s="85" t="s">
        <v>983</v>
      </c>
      <c r="D15" s="85" t="s">
        <v>7</v>
      </c>
      <c r="E15" s="86">
        <v>0.0071243</v>
      </c>
      <c r="F15" s="87">
        <v>1.15448362855555</v>
      </c>
      <c r="G15" s="87">
        <v>160.8942269192246</v>
      </c>
      <c r="H15" s="32">
        <f t="shared" si="0"/>
        <v>3.869611211702143</v>
      </c>
      <c r="I15" s="70">
        <v>40940</v>
      </c>
    </row>
    <row r="16" spans="1:9" ht="22.5">
      <c r="A16" s="85" t="s">
        <v>890</v>
      </c>
      <c r="B16" s="85" t="s">
        <v>891</v>
      </c>
      <c r="C16" s="85" t="s">
        <v>983</v>
      </c>
      <c r="D16" s="85" t="s">
        <v>7</v>
      </c>
      <c r="E16" s="86">
        <v>0.0071243</v>
      </c>
      <c r="F16" s="87">
        <v>1.15448362855555</v>
      </c>
      <c r="G16" s="87">
        <v>160.8942269192246</v>
      </c>
      <c r="H16" s="32">
        <f t="shared" si="0"/>
        <v>3.869611211702143</v>
      </c>
      <c r="I16" s="70">
        <v>40940</v>
      </c>
    </row>
    <row r="17" spans="1:9" ht="22.5">
      <c r="A17" s="85" t="s">
        <v>892</v>
      </c>
      <c r="B17" s="85" t="s">
        <v>893</v>
      </c>
      <c r="C17" s="85" t="s">
        <v>983</v>
      </c>
      <c r="D17" s="85" t="s">
        <v>7</v>
      </c>
      <c r="E17" s="86">
        <v>0.0071243</v>
      </c>
      <c r="F17" s="87">
        <v>1.15448362855555</v>
      </c>
      <c r="G17" s="87">
        <v>160.8942269192246</v>
      </c>
      <c r="H17" s="32">
        <f t="shared" si="0"/>
        <v>3.869611211702143</v>
      </c>
      <c r="I17" s="70">
        <v>40940</v>
      </c>
    </row>
    <row r="18" spans="1:9" ht="22.5">
      <c r="A18" s="85" t="s">
        <v>894</v>
      </c>
      <c r="B18" s="85" t="s">
        <v>895</v>
      </c>
      <c r="C18" s="85" t="s">
        <v>983</v>
      </c>
      <c r="D18" s="85" t="s">
        <v>7</v>
      </c>
      <c r="E18" s="86">
        <v>0.0071243</v>
      </c>
      <c r="F18" s="87">
        <v>1.15448362855555</v>
      </c>
      <c r="G18" s="87">
        <v>160.8942269192246</v>
      </c>
      <c r="H18" s="32">
        <f t="shared" si="0"/>
        <v>3.869611211702143</v>
      </c>
      <c r="I18" s="70">
        <v>40940</v>
      </c>
    </row>
    <row r="19" spans="1:9" ht="22.5">
      <c r="A19" s="85" t="s">
        <v>896</v>
      </c>
      <c r="B19" s="85" t="s">
        <v>897</v>
      </c>
      <c r="C19" s="85" t="s">
        <v>983</v>
      </c>
      <c r="D19" s="85" t="s">
        <v>7</v>
      </c>
      <c r="E19" s="86">
        <v>0.0071243</v>
      </c>
      <c r="F19" s="87">
        <v>1.15448362855555</v>
      </c>
      <c r="G19" s="87">
        <v>160.8942269192246</v>
      </c>
      <c r="H19" s="32">
        <f t="shared" si="0"/>
        <v>3.869611211702143</v>
      </c>
      <c r="I19" s="70">
        <v>40940</v>
      </c>
    </row>
    <row r="20" spans="1:9" ht="22.5">
      <c r="A20" s="85" t="s">
        <v>898</v>
      </c>
      <c r="B20" s="85" t="s">
        <v>899</v>
      </c>
      <c r="C20" s="85" t="s">
        <v>983</v>
      </c>
      <c r="D20" s="85" t="s">
        <v>7</v>
      </c>
      <c r="E20" s="86">
        <v>0.0071243</v>
      </c>
      <c r="F20" s="87">
        <v>1.15448362855555</v>
      </c>
      <c r="G20" s="87">
        <v>160.8942269192246</v>
      </c>
      <c r="H20" s="32">
        <f t="shared" si="0"/>
        <v>3.869611211702143</v>
      </c>
      <c r="I20" s="70">
        <v>40940</v>
      </c>
    </row>
    <row r="21" spans="1:9" ht="22.5">
      <c r="A21" s="85" t="s">
        <v>900</v>
      </c>
      <c r="B21" s="85" t="s">
        <v>901</v>
      </c>
      <c r="C21" s="85" t="s">
        <v>983</v>
      </c>
      <c r="D21" s="85" t="s">
        <v>7</v>
      </c>
      <c r="E21" s="86">
        <v>0.0071243</v>
      </c>
      <c r="F21" s="87">
        <v>1.15448362855555</v>
      </c>
      <c r="G21" s="87">
        <v>160.8942269192246</v>
      </c>
      <c r="H21" s="32">
        <f t="shared" si="0"/>
        <v>3.869611211702143</v>
      </c>
      <c r="I21" s="70">
        <v>40940</v>
      </c>
    </row>
    <row r="22" spans="1:9" ht="22.5">
      <c r="A22" s="85" t="s">
        <v>902</v>
      </c>
      <c r="B22" s="85" t="s">
        <v>903</v>
      </c>
      <c r="C22" s="85" t="s">
        <v>983</v>
      </c>
      <c r="D22" s="85" t="s">
        <v>7</v>
      </c>
      <c r="E22" s="86">
        <v>0.0071243</v>
      </c>
      <c r="F22" s="87">
        <v>1.15448362855555</v>
      </c>
      <c r="G22" s="87">
        <v>160.8942269192246</v>
      </c>
      <c r="H22" s="32">
        <f t="shared" si="0"/>
        <v>3.869611211702143</v>
      </c>
      <c r="I22" s="70">
        <v>40940</v>
      </c>
    </row>
    <row r="23" spans="1:9" ht="22.5">
      <c r="A23" s="85" t="s">
        <v>904</v>
      </c>
      <c r="B23" s="85" t="s">
        <v>905</v>
      </c>
      <c r="C23" s="85" t="s">
        <v>983</v>
      </c>
      <c r="D23" s="85" t="s">
        <v>7</v>
      </c>
      <c r="E23" s="86">
        <v>0.0071243</v>
      </c>
      <c r="F23" s="87">
        <v>1.15448362855555</v>
      </c>
      <c r="G23" s="87">
        <v>160.8942269192246</v>
      </c>
      <c r="H23" s="32">
        <f t="shared" si="0"/>
        <v>3.869611211702143</v>
      </c>
      <c r="I23" s="70">
        <v>40940</v>
      </c>
    </row>
    <row r="24" spans="1:9" ht="22.5">
      <c r="A24" s="85" t="s">
        <v>914</v>
      </c>
      <c r="B24" s="85" t="s">
        <v>915</v>
      </c>
      <c r="C24" s="85" t="s">
        <v>983</v>
      </c>
      <c r="D24" s="85" t="s">
        <v>7</v>
      </c>
      <c r="E24" s="86">
        <v>0.0071243</v>
      </c>
      <c r="F24" s="87">
        <v>1.15448362855555</v>
      </c>
      <c r="G24" s="87">
        <v>160.8942269192246</v>
      </c>
      <c r="H24" s="32">
        <f t="shared" si="0"/>
        <v>3.869611211702143</v>
      </c>
      <c r="I24" s="70">
        <v>40940</v>
      </c>
    </row>
    <row r="25" spans="1:9" ht="22.5">
      <c r="A25" s="85" t="s">
        <v>920</v>
      </c>
      <c r="B25" s="85" t="s">
        <v>921</v>
      </c>
      <c r="C25" s="85" t="s">
        <v>983</v>
      </c>
      <c r="D25" s="85" t="s">
        <v>7</v>
      </c>
      <c r="E25" s="86">
        <v>0.0071243</v>
      </c>
      <c r="F25" s="87">
        <v>1.15448362855555</v>
      </c>
      <c r="G25" s="87">
        <v>160.8942269192246</v>
      </c>
      <c r="H25" s="32">
        <f t="shared" si="0"/>
        <v>3.869611211702143</v>
      </c>
      <c r="I25" s="70">
        <v>40940</v>
      </c>
    </row>
    <row r="26" spans="1:9" ht="22.5">
      <c r="A26" s="85" t="s">
        <v>929</v>
      </c>
      <c r="B26" s="85" t="s">
        <v>930</v>
      </c>
      <c r="C26" s="85" t="s">
        <v>983</v>
      </c>
      <c r="D26" s="85" t="s">
        <v>7</v>
      </c>
      <c r="E26" s="86">
        <v>0.0071243</v>
      </c>
      <c r="F26" s="87">
        <v>1.15448362855555</v>
      </c>
      <c r="G26" s="87">
        <v>160.8942269192246</v>
      </c>
      <c r="H26" s="32">
        <f t="shared" si="0"/>
        <v>3.869611211702143</v>
      </c>
      <c r="I26" s="70">
        <v>40940</v>
      </c>
    </row>
    <row r="27" spans="1:9" ht="22.5">
      <c r="A27" s="85" t="s">
        <v>937</v>
      </c>
      <c r="B27" s="85" t="s">
        <v>938</v>
      </c>
      <c r="C27" s="85" t="s">
        <v>983</v>
      </c>
      <c r="D27" s="85" t="s">
        <v>7</v>
      </c>
      <c r="E27" s="86">
        <v>0.0071243</v>
      </c>
      <c r="F27" s="87">
        <v>1.15448362855555</v>
      </c>
      <c r="G27" s="87">
        <v>160.8942269192246</v>
      </c>
      <c r="H27" s="32">
        <f t="shared" si="0"/>
        <v>3.869611211702143</v>
      </c>
      <c r="I27" s="70">
        <v>40940</v>
      </c>
    </row>
    <row r="28" spans="1:9" ht="22.5">
      <c r="A28" s="85" t="s">
        <v>939</v>
      </c>
      <c r="B28" s="85" t="s">
        <v>940</v>
      </c>
      <c r="C28" s="85" t="s">
        <v>983</v>
      </c>
      <c r="D28" s="85" t="s">
        <v>7</v>
      </c>
      <c r="E28" s="86">
        <v>0.0071243</v>
      </c>
      <c r="F28" s="87">
        <v>1.15448362855555</v>
      </c>
      <c r="G28" s="87">
        <v>160.8942269192246</v>
      </c>
      <c r="H28" s="32">
        <f t="shared" si="0"/>
        <v>3.869611211702143</v>
      </c>
      <c r="I28" s="70">
        <v>40940</v>
      </c>
    </row>
    <row r="29" spans="1:9" ht="22.5">
      <c r="A29" s="85" t="s">
        <v>943</v>
      </c>
      <c r="B29" s="85" t="s">
        <v>944</v>
      </c>
      <c r="C29" s="85" t="s">
        <v>983</v>
      </c>
      <c r="D29" s="85" t="s">
        <v>7</v>
      </c>
      <c r="E29" s="86">
        <v>0.0071243</v>
      </c>
      <c r="F29" s="87">
        <v>1.15448362855555</v>
      </c>
      <c r="G29" s="87">
        <v>160.8942269192246</v>
      </c>
      <c r="H29" s="32">
        <f t="shared" si="0"/>
        <v>3.869611211702143</v>
      </c>
      <c r="I29" s="70">
        <v>40940</v>
      </c>
    </row>
    <row r="30" spans="1:9" ht="22.5">
      <c r="A30" s="85" t="s">
        <v>949</v>
      </c>
      <c r="B30" s="85" t="s">
        <v>950</v>
      </c>
      <c r="C30" s="85" t="s">
        <v>983</v>
      </c>
      <c r="D30" s="85" t="s">
        <v>7</v>
      </c>
      <c r="E30" s="86">
        <v>0.0071243</v>
      </c>
      <c r="F30" s="87">
        <v>1.15448362855555</v>
      </c>
      <c r="G30" s="87">
        <v>160.8942269192246</v>
      </c>
      <c r="H30" s="32">
        <f t="shared" si="0"/>
        <v>3.869611211702143</v>
      </c>
      <c r="I30" s="70">
        <v>40940</v>
      </c>
    </row>
    <row r="31" spans="1:9" ht="22.5">
      <c r="A31" s="85" t="s">
        <v>955</v>
      </c>
      <c r="B31" s="85" t="s">
        <v>956</v>
      </c>
      <c r="C31" s="85" t="s">
        <v>983</v>
      </c>
      <c r="D31" s="85" t="s">
        <v>7</v>
      </c>
      <c r="E31" s="86">
        <v>0.0071243</v>
      </c>
      <c r="F31" s="87">
        <v>1.15448362855555</v>
      </c>
      <c r="G31" s="87">
        <v>160.8942269192246</v>
      </c>
      <c r="H31" s="32">
        <f t="shared" si="0"/>
        <v>3.869611211702143</v>
      </c>
      <c r="I31" s="70">
        <v>40940</v>
      </c>
    </row>
    <row r="32" spans="1:9" ht="22.5">
      <c r="A32" s="85" t="s">
        <v>965</v>
      </c>
      <c r="B32" s="85" t="s">
        <v>966</v>
      </c>
      <c r="C32" s="85" t="s">
        <v>983</v>
      </c>
      <c r="D32" s="85" t="s">
        <v>7</v>
      </c>
      <c r="E32" s="86">
        <v>0.0071243</v>
      </c>
      <c r="F32" s="87">
        <v>1.15448362855555</v>
      </c>
      <c r="G32" s="87">
        <v>160.8942269192246</v>
      </c>
      <c r="H32" s="32">
        <f t="shared" si="0"/>
        <v>3.869611211702143</v>
      </c>
      <c r="I32" s="70">
        <v>40940</v>
      </c>
    </row>
    <row r="33" spans="1:9" ht="22.5">
      <c r="A33" s="85" t="s">
        <v>971</v>
      </c>
      <c r="B33" s="85" t="s">
        <v>972</v>
      </c>
      <c r="C33" s="85" t="s">
        <v>983</v>
      </c>
      <c r="D33" s="85" t="s">
        <v>7</v>
      </c>
      <c r="E33" s="86">
        <v>0.0071243</v>
      </c>
      <c r="F33" s="87">
        <v>1.15448362855555</v>
      </c>
      <c r="G33" s="87">
        <v>160.8942269192246</v>
      </c>
      <c r="H33" s="32">
        <f t="shared" si="0"/>
        <v>3.869611211702143</v>
      </c>
      <c r="I33" s="70">
        <v>40940</v>
      </c>
    </row>
    <row r="34" spans="1:9" ht="22.5">
      <c r="A34" s="85" t="s">
        <v>880</v>
      </c>
      <c r="B34" s="85" t="s">
        <v>881</v>
      </c>
      <c r="C34" s="85" t="s">
        <v>983</v>
      </c>
      <c r="D34" s="85" t="s">
        <v>7</v>
      </c>
      <c r="E34" s="86">
        <v>0.0047901</v>
      </c>
      <c r="F34" s="87">
        <v>1.18141884016094</v>
      </c>
      <c r="G34" s="87">
        <v>245.4561962745423</v>
      </c>
      <c r="H34" s="32">
        <f t="shared" si="0"/>
        <v>3.8191472773476844</v>
      </c>
      <c r="I34" s="70">
        <v>40940</v>
      </c>
    </row>
    <row r="35" spans="1:9" ht="22.5">
      <c r="A35" s="85" t="s">
        <v>888</v>
      </c>
      <c r="B35" s="85" t="s">
        <v>889</v>
      </c>
      <c r="C35" s="85" t="s">
        <v>983</v>
      </c>
      <c r="D35" s="85" t="s">
        <v>7</v>
      </c>
      <c r="E35" s="86">
        <v>0.0047901</v>
      </c>
      <c r="F35" s="87">
        <v>1.18141884016094</v>
      </c>
      <c r="G35" s="87">
        <v>245.4561962745423</v>
      </c>
      <c r="H35" s="32">
        <f t="shared" si="0"/>
        <v>3.8191472773476844</v>
      </c>
      <c r="I35" s="70">
        <v>40940</v>
      </c>
    </row>
    <row r="36" spans="1:9" ht="22.5">
      <c r="A36" s="85" t="s">
        <v>910</v>
      </c>
      <c r="B36" s="85" t="s">
        <v>911</v>
      </c>
      <c r="C36" s="85" t="s">
        <v>983</v>
      </c>
      <c r="D36" s="85" t="s">
        <v>7</v>
      </c>
      <c r="E36" s="86">
        <v>0.0047901</v>
      </c>
      <c r="F36" s="87">
        <v>1.18141884016094</v>
      </c>
      <c r="G36" s="87">
        <v>245.4561962745423</v>
      </c>
      <c r="H36" s="32">
        <f t="shared" si="0"/>
        <v>3.8191472773476844</v>
      </c>
      <c r="I36" s="70">
        <v>40940</v>
      </c>
    </row>
    <row r="37" spans="1:9" ht="22.5">
      <c r="A37" s="85" t="s">
        <v>916</v>
      </c>
      <c r="B37" s="85" t="s">
        <v>917</v>
      </c>
      <c r="C37" s="85" t="s">
        <v>983</v>
      </c>
      <c r="D37" s="85" t="s">
        <v>7</v>
      </c>
      <c r="E37" s="86">
        <v>0.0047901</v>
      </c>
      <c r="F37" s="87">
        <v>1.18141884016094</v>
      </c>
      <c r="G37" s="87">
        <v>245.4561962745423</v>
      </c>
      <c r="H37" s="32">
        <f t="shared" si="0"/>
        <v>3.8191472773476844</v>
      </c>
      <c r="I37" s="70">
        <v>40940</v>
      </c>
    </row>
    <row r="38" spans="1:9" ht="22.5">
      <c r="A38" s="85" t="s">
        <v>918</v>
      </c>
      <c r="B38" s="85" t="s">
        <v>919</v>
      </c>
      <c r="C38" s="85" t="s">
        <v>983</v>
      </c>
      <c r="D38" s="85" t="s">
        <v>7</v>
      </c>
      <c r="E38" s="86">
        <v>0.0047901</v>
      </c>
      <c r="F38" s="87">
        <v>1.18141884016094</v>
      </c>
      <c r="G38" s="87">
        <v>245.4561962745423</v>
      </c>
      <c r="H38" s="32">
        <f t="shared" si="0"/>
        <v>3.8191472773476844</v>
      </c>
      <c r="I38" s="70">
        <v>40940</v>
      </c>
    </row>
    <row r="39" spans="1:9" ht="22.5">
      <c r="A39" s="85" t="s">
        <v>924</v>
      </c>
      <c r="B39" s="85" t="s">
        <v>925</v>
      </c>
      <c r="C39" s="85" t="s">
        <v>983</v>
      </c>
      <c r="D39" s="85" t="s">
        <v>7</v>
      </c>
      <c r="E39" s="86">
        <v>0.0047901</v>
      </c>
      <c r="F39" s="87">
        <v>1.18141884016094</v>
      </c>
      <c r="G39" s="87">
        <v>245.4561962745423</v>
      </c>
      <c r="H39" s="32">
        <f t="shared" si="0"/>
        <v>3.8191472773476844</v>
      </c>
      <c r="I39" s="70">
        <v>40940</v>
      </c>
    </row>
    <row r="40" spans="1:9" ht="22.5">
      <c r="A40" s="85" t="s">
        <v>945</v>
      </c>
      <c r="B40" s="85" t="s">
        <v>946</v>
      </c>
      <c r="C40" s="85" t="s">
        <v>983</v>
      </c>
      <c r="D40" s="85" t="s">
        <v>7</v>
      </c>
      <c r="E40" s="86">
        <v>0.0047901</v>
      </c>
      <c r="F40" s="87">
        <v>1.18141884016094</v>
      </c>
      <c r="G40" s="87">
        <v>245.4561962745423</v>
      </c>
      <c r="H40" s="32">
        <f t="shared" si="0"/>
        <v>3.8191472773476844</v>
      </c>
      <c r="I40" s="70">
        <v>40940</v>
      </c>
    </row>
    <row r="41" spans="1:9" ht="22.5">
      <c r="A41" s="85" t="s">
        <v>951</v>
      </c>
      <c r="B41" s="85" t="s">
        <v>952</v>
      </c>
      <c r="C41" s="85" t="s">
        <v>983</v>
      </c>
      <c r="D41" s="85" t="s">
        <v>7</v>
      </c>
      <c r="E41" s="86">
        <v>0.0047901</v>
      </c>
      <c r="F41" s="87">
        <v>1.18141884016094</v>
      </c>
      <c r="G41" s="87">
        <v>245.4561962745423</v>
      </c>
      <c r="H41" s="32">
        <f t="shared" si="0"/>
        <v>3.8191472773476844</v>
      </c>
      <c r="I41" s="70">
        <v>40940</v>
      </c>
    </row>
    <row r="42" spans="1:9" ht="22.5">
      <c r="A42" s="85" t="s">
        <v>959</v>
      </c>
      <c r="B42" s="85" t="s">
        <v>960</v>
      </c>
      <c r="C42" s="85" t="s">
        <v>983</v>
      </c>
      <c r="D42" s="85" t="s">
        <v>7</v>
      </c>
      <c r="E42" s="86">
        <v>0.0047901</v>
      </c>
      <c r="F42" s="87">
        <v>1.18141884016094</v>
      </c>
      <c r="G42" s="87">
        <v>245.4561962745423</v>
      </c>
      <c r="H42" s="32">
        <f t="shared" si="0"/>
        <v>3.8191472773476844</v>
      </c>
      <c r="I42" s="70">
        <v>40940</v>
      </c>
    </row>
    <row r="43" spans="1:9" ht="22.5">
      <c r="A43" s="85" t="s">
        <v>975</v>
      </c>
      <c r="B43" s="85" t="s">
        <v>976</v>
      </c>
      <c r="C43" s="85" t="s">
        <v>983</v>
      </c>
      <c r="D43" s="85" t="s">
        <v>7</v>
      </c>
      <c r="E43" s="86">
        <v>0.0047901</v>
      </c>
      <c r="F43" s="87">
        <v>1.18141884016094</v>
      </c>
      <c r="G43" s="87">
        <v>245.4561962745423</v>
      </c>
      <c r="H43" s="32">
        <f t="shared" si="0"/>
        <v>3.8191472773476844</v>
      </c>
      <c r="I43" s="70">
        <v>40940</v>
      </c>
    </row>
    <row r="44" spans="1:9" ht="22.5">
      <c r="A44" s="85" t="s">
        <v>908</v>
      </c>
      <c r="B44" s="85" t="s">
        <v>909</v>
      </c>
      <c r="C44" s="85" t="s">
        <v>983</v>
      </c>
      <c r="D44" s="85" t="s">
        <v>7</v>
      </c>
      <c r="E44" s="86">
        <v>0.013236</v>
      </c>
      <c r="F44" s="87">
        <v>1</v>
      </c>
      <c r="G44" s="87">
        <v>74.55152614082805</v>
      </c>
      <c r="H44" s="32">
        <f t="shared" si="0"/>
        <v>4.2559700639393805</v>
      </c>
      <c r="I44" s="70">
        <v>40940</v>
      </c>
    </row>
    <row r="45" spans="1:9" ht="22.5">
      <c r="A45" s="85" t="s">
        <v>922</v>
      </c>
      <c r="B45" s="85" t="s">
        <v>923</v>
      </c>
      <c r="C45" s="85" t="s">
        <v>983</v>
      </c>
      <c r="D45" s="85" t="s">
        <v>7</v>
      </c>
      <c r="E45" s="86">
        <v>0.013236</v>
      </c>
      <c r="F45" s="87">
        <v>1</v>
      </c>
      <c r="G45" s="87">
        <v>74.55152614082805</v>
      </c>
      <c r="H45" s="32">
        <f t="shared" si="0"/>
        <v>4.2559700639393805</v>
      </c>
      <c r="I45" s="70">
        <v>40940</v>
      </c>
    </row>
    <row r="46" spans="1:9" ht="22.5">
      <c r="A46" s="85" t="s">
        <v>926</v>
      </c>
      <c r="B46" s="85" t="s">
        <v>927</v>
      </c>
      <c r="C46" s="85" t="s">
        <v>983</v>
      </c>
      <c r="D46" s="85" t="s">
        <v>7</v>
      </c>
      <c r="E46" s="86">
        <v>0.013236</v>
      </c>
      <c r="F46" s="87">
        <v>1</v>
      </c>
      <c r="G46" s="87">
        <v>74.55152614082805</v>
      </c>
      <c r="H46" s="32">
        <f t="shared" si="0"/>
        <v>4.2559700639393805</v>
      </c>
      <c r="I46" s="70">
        <v>40940</v>
      </c>
    </row>
    <row r="47" spans="1:9" ht="22.5">
      <c r="A47" s="85" t="s">
        <v>928</v>
      </c>
      <c r="B47" s="85" t="s">
        <v>285</v>
      </c>
      <c r="C47" s="85" t="s">
        <v>983</v>
      </c>
      <c r="D47" s="85" t="s">
        <v>7</v>
      </c>
      <c r="E47" s="86">
        <v>0.013236</v>
      </c>
      <c r="F47" s="87">
        <v>1</v>
      </c>
      <c r="G47" s="87">
        <v>74.55152614082805</v>
      </c>
      <c r="H47" s="32">
        <f t="shared" si="0"/>
        <v>4.2559700639393805</v>
      </c>
      <c r="I47" s="70">
        <v>40940</v>
      </c>
    </row>
    <row r="48" spans="1:9" ht="22.5">
      <c r="A48" s="85" t="s">
        <v>935</v>
      </c>
      <c r="B48" s="85" t="s">
        <v>936</v>
      </c>
      <c r="C48" s="85" t="s">
        <v>983</v>
      </c>
      <c r="D48" s="85" t="s">
        <v>7</v>
      </c>
      <c r="E48" s="86">
        <v>0.013236</v>
      </c>
      <c r="F48" s="87">
        <v>1</v>
      </c>
      <c r="G48" s="87">
        <v>74.55152614082805</v>
      </c>
      <c r="H48" s="32">
        <f t="shared" si="0"/>
        <v>4.2559700639393805</v>
      </c>
      <c r="I48" s="70">
        <v>40940</v>
      </c>
    </row>
    <row r="49" spans="1:9" ht="22.5">
      <c r="A49" s="85" t="s">
        <v>941</v>
      </c>
      <c r="B49" s="85" t="s">
        <v>942</v>
      </c>
      <c r="C49" s="85" t="s">
        <v>983</v>
      </c>
      <c r="D49" s="85" t="s">
        <v>7</v>
      </c>
      <c r="E49" s="86">
        <v>0.013236</v>
      </c>
      <c r="F49" s="87">
        <v>1</v>
      </c>
      <c r="G49" s="87">
        <v>74.55152614082805</v>
      </c>
      <c r="H49" s="32">
        <f t="shared" si="0"/>
        <v>4.2559700639393805</v>
      </c>
      <c r="I49" s="70">
        <v>40940</v>
      </c>
    </row>
    <row r="50" spans="1:9" ht="22.5">
      <c r="A50" s="85" t="s">
        <v>947</v>
      </c>
      <c r="B50" s="85" t="s">
        <v>948</v>
      </c>
      <c r="C50" s="85" t="s">
        <v>983</v>
      </c>
      <c r="D50" s="85" t="s">
        <v>7</v>
      </c>
      <c r="E50" s="86">
        <v>0.013236</v>
      </c>
      <c r="F50" s="87">
        <v>1</v>
      </c>
      <c r="G50" s="87">
        <v>74.55152614082805</v>
      </c>
      <c r="H50" s="32">
        <f t="shared" si="0"/>
        <v>4.2559700639393805</v>
      </c>
      <c r="I50" s="70">
        <v>40940</v>
      </c>
    </row>
    <row r="51" spans="1:9" ht="22.5">
      <c r="A51" s="85" t="s">
        <v>953</v>
      </c>
      <c r="B51" s="85" t="s">
        <v>954</v>
      </c>
      <c r="C51" s="85" t="s">
        <v>983</v>
      </c>
      <c r="D51" s="85" t="s">
        <v>7</v>
      </c>
      <c r="E51" s="86">
        <v>0.013236</v>
      </c>
      <c r="F51" s="87">
        <v>1</v>
      </c>
      <c r="G51" s="87">
        <v>74.55152614082805</v>
      </c>
      <c r="H51" s="32">
        <f t="shared" si="0"/>
        <v>4.2559700639393805</v>
      </c>
      <c r="I51" s="70">
        <v>40940</v>
      </c>
    </row>
    <row r="52" spans="1:9" ht="22.5">
      <c r="A52" s="85" t="s">
        <v>957</v>
      </c>
      <c r="B52" s="85" t="s">
        <v>958</v>
      </c>
      <c r="C52" s="85" t="s">
        <v>983</v>
      </c>
      <c r="D52" s="85" t="s">
        <v>7</v>
      </c>
      <c r="E52" s="86">
        <v>0.013236</v>
      </c>
      <c r="F52" s="87">
        <v>1</v>
      </c>
      <c r="G52" s="87">
        <v>74.55152614082805</v>
      </c>
      <c r="H52" s="32">
        <f t="shared" si="0"/>
        <v>4.2559700639393805</v>
      </c>
      <c r="I52" s="70">
        <v>40940</v>
      </c>
    </row>
    <row r="53" spans="1:9" ht="22.5">
      <c r="A53" s="85" t="s">
        <v>961</v>
      </c>
      <c r="B53" s="85" t="s">
        <v>962</v>
      </c>
      <c r="C53" s="85" t="s">
        <v>983</v>
      </c>
      <c r="D53" s="85" t="s">
        <v>7</v>
      </c>
      <c r="E53" s="86">
        <v>0.013236</v>
      </c>
      <c r="F53" s="87">
        <v>1</v>
      </c>
      <c r="G53" s="87">
        <v>74.55152614082805</v>
      </c>
      <c r="H53" s="32">
        <f t="shared" si="0"/>
        <v>4.2559700639393805</v>
      </c>
      <c r="I53" s="70">
        <v>40940</v>
      </c>
    </row>
    <row r="54" spans="1:9" ht="22.5">
      <c r="A54" s="85" t="s">
        <v>967</v>
      </c>
      <c r="B54" s="85" t="s">
        <v>968</v>
      </c>
      <c r="C54" s="85" t="s">
        <v>983</v>
      </c>
      <c r="D54" s="85" t="s">
        <v>7</v>
      </c>
      <c r="E54" s="86">
        <v>0.013236</v>
      </c>
      <c r="F54" s="87">
        <v>1</v>
      </c>
      <c r="G54" s="87">
        <v>74.55152614082805</v>
      </c>
      <c r="H54" s="32">
        <f t="shared" si="0"/>
        <v>4.2559700639393805</v>
      </c>
      <c r="I54" s="70">
        <v>40940</v>
      </c>
    </row>
    <row r="55" spans="1:9" ht="22.5">
      <c r="A55" s="85" t="s">
        <v>969</v>
      </c>
      <c r="B55" s="85" t="s">
        <v>970</v>
      </c>
      <c r="C55" s="85" t="s">
        <v>983</v>
      </c>
      <c r="D55" s="85" t="s">
        <v>7</v>
      </c>
      <c r="E55" s="86">
        <v>0.013236</v>
      </c>
      <c r="F55" s="87">
        <v>1</v>
      </c>
      <c r="G55" s="87">
        <v>74.55152614082805</v>
      </c>
      <c r="H55" s="32">
        <f t="shared" si="0"/>
        <v>4.2559700639393805</v>
      </c>
      <c r="I55" s="70">
        <v>40940</v>
      </c>
    </row>
    <row r="56" spans="1:9" ht="22.5">
      <c r="A56" s="85" t="s">
        <v>973</v>
      </c>
      <c r="B56" s="85" t="s">
        <v>974</v>
      </c>
      <c r="C56" s="85" t="s">
        <v>983</v>
      </c>
      <c r="D56" s="85" t="s">
        <v>7</v>
      </c>
      <c r="E56" s="86">
        <v>0.013236</v>
      </c>
      <c r="F56" s="87">
        <v>1</v>
      </c>
      <c r="G56" s="87">
        <v>74.55152614082805</v>
      </c>
      <c r="H56" s="32">
        <f t="shared" si="0"/>
        <v>4.2559700639393805</v>
      </c>
      <c r="I56" s="70">
        <v>40940</v>
      </c>
    </row>
    <row r="57" spans="1:9" ht="22.5">
      <c r="A57" s="85" t="s">
        <v>931</v>
      </c>
      <c r="B57" s="85" t="s">
        <v>932</v>
      </c>
      <c r="C57" s="85" t="s">
        <v>983</v>
      </c>
      <c r="D57" s="85" t="s">
        <v>7</v>
      </c>
      <c r="E57" s="86">
        <v>0.00681875</v>
      </c>
      <c r="F57" s="87">
        <v>11.8224850277434</v>
      </c>
      <c r="G57" s="87">
        <v>1721.997500709144</v>
      </c>
      <c r="H57" s="32">
        <f t="shared" si="0"/>
        <v>1.5624151208858388</v>
      </c>
      <c r="I57" s="70">
        <v>40940</v>
      </c>
    </row>
    <row r="58" spans="1:9" ht="22.5">
      <c r="A58" s="85" t="s">
        <v>906</v>
      </c>
      <c r="B58" s="85" t="s">
        <v>907</v>
      </c>
      <c r="C58" s="85" t="s">
        <v>983</v>
      </c>
      <c r="D58" s="85" t="s">
        <v>7</v>
      </c>
      <c r="E58" s="86">
        <v>0.0038792</v>
      </c>
      <c r="F58" s="87">
        <v>3.13234367725401</v>
      </c>
      <c r="G58" s="87">
        <v>804.3392167614987</v>
      </c>
      <c r="H58" s="32">
        <f t="shared" si="0"/>
        <v>2.3086507028615744</v>
      </c>
      <c r="I58" s="70">
        <v>40940</v>
      </c>
    </row>
    <row r="59" spans="1:9" ht="22.5">
      <c r="A59" s="85" t="s">
        <v>933</v>
      </c>
      <c r="B59" s="85" t="s">
        <v>934</v>
      </c>
      <c r="C59" s="85" t="s">
        <v>983</v>
      </c>
      <c r="D59" s="85" t="s">
        <v>7</v>
      </c>
      <c r="E59" s="86">
        <v>0.0038792</v>
      </c>
      <c r="F59" s="87">
        <v>3.13234367725401</v>
      </c>
      <c r="G59" s="87">
        <v>804.3392167614987</v>
      </c>
      <c r="H59" s="32">
        <f t="shared" si="0"/>
        <v>2.3086507028615744</v>
      </c>
      <c r="I59" s="70">
        <v>40940</v>
      </c>
    </row>
    <row r="60" spans="1:9" ht="22.5">
      <c r="A60" s="85" t="s">
        <v>912</v>
      </c>
      <c r="B60" s="85" t="s">
        <v>913</v>
      </c>
      <c r="C60" s="85" t="s">
        <v>983</v>
      </c>
      <c r="D60" s="85" t="s">
        <v>7</v>
      </c>
      <c r="E60" s="86">
        <v>0.0053655</v>
      </c>
      <c r="F60" s="87">
        <v>3.27415800225566</v>
      </c>
      <c r="G60" s="87">
        <v>606.9500526501831</v>
      </c>
      <c r="H60" s="32">
        <f t="shared" si="0"/>
        <v>2.2670247499657172</v>
      </c>
      <c r="I60" s="70">
        <v>40940</v>
      </c>
    </row>
    <row r="61" spans="1:9" ht="22.5">
      <c r="A61" s="85" t="s">
        <v>977</v>
      </c>
      <c r="B61" s="85" t="s">
        <v>978</v>
      </c>
      <c r="C61" s="85" t="s">
        <v>983</v>
      </c>
      <c r="D61" s="85" t="s">
        <v>7</v>
      </c>
      <c r="E61" s="86">
        <v>0.0053945</v>
      </c>
      <c r="F61" s="87">
        <v>3.19932002468045</v>
      </c>
      <c r="G61" s="87">
        <v>589.8714047283921</v>
      </c>
      <c r="H61" s="32">
        <f t="shared" si="0"/>
        <v>2.287475398955579</v>
      </c>
      <c r="I61" s="70">
        <v>40940</v>
      </c>
    </row>
    <row r="62" spans="1:9" ht="22.5">
      <c r="A62" s="85" t="s">
        <v>979</v>
      </c>
      <c r="B62" s="85" t="s">
        <v>980</v>
      </c>
      <c r="C62" s="85" t="s">
        <v>983</v>
      </c>
      <c r="D62" s="85" t="s">
        <v>7</v>
      </c>
      <c r="E62" s="86">
        <v>0.0113325</v>
      </c>
      <c r="F62" s="87">
        <v>12.8379086028193</v>
      </c>
      <c r="G62" s="87">
        <v>1120.0020298767129</v>
      </c>
      <c r="H62" s="32">
        <f t="shared" si="0"/>
        <v>1.5341020114482204</v>
      </c>
      <c r="I62" s="70">
        <v>40940</v>
      </c>
    </row>
    <row r="63" spans="1:9" ht="22.5">
      <c r="A63" s="85" t="s">
        <v>981</v>
      </c>
      <c r="B63" s="85" t="s">
        <v>982</v>
      </c>
      <c r="C63" s="85" t="s">
        <v>983</v>
      </c>
      <c r="D63" s="85" t="s">
        <v>7</v>
      </c>
      <c r="E63" s="86">
        <v>0.010952</v>
      </c>
      <c r="F63" s="87">
        <v>6.7410988775256</v>
      </c>
      <c r="G63" s="87">
        <v>608.771946915535</v>
      </c>
      <c r="H63" s="32">
        <f t="shared" si="0"/>
        <v>1.786518656403129</v>
      </c>
      <c r="I63" s="70">
        <v>40940</v>
      </c>
    </row>
    <row r="64" spans="1:9" ht="12.75">
      <c r="A64" s="85" t="s">
        <v>840</v>
      </c>
      <c r="B64" s="85" t="s">
        <v>158</v>
      </c>
      <c r="C64" s="85" t="s">
        <v>841</v>
      </c>
      <c r="D64" s="85" t="s">
        <v>7</v>
      </c>
      <c r="E64" s="86">
        <v>0.0024999999441206455</v>
      </c>
      <c r="F64" s="87">
        <v>0.5</v>
      </c>
      <c r="G64" s="87">
        <v>199.5</v>
      </c>
      <c r="H64" s="32">
        <f t="shared" si="0"/>
        <v>8.408179523764435</v>
      </c>
      <c r="I64" s="70">
        <v>40940</v>
      </c>
    </row>
    <row r="65" spans="1:9" ht="12.75">
      <c r="A65" s="85" t="s">
        <v>842</v>
      </c>
      <c r="B65" s="85" t="s">
        <v>843</v>
      </c>
      <c r="C65" s="85" t="s">
        <v>841</v>
      </c>
      <c r="D65" s="85" t="s">
        <v>7</v>
      </c>
      <c r="E65" s="86">
        <v>0.00019999999494757503</v>
      </c>
      <c r="F65" s="87">
        <v>0.5</v>
      </c>
      <c r="G65" s="87">
        <v>2499.5</v>
      </c>
      <c r="H65" s="32">
        <f t="shared" si="0"/>
        <v>8.441068646437461</v>
      </c>
      <c r="I65" s="70">
        <v>40940</v>
      </c>
    </row>
    <row r="66" spans="1:9" ht="12.75">
      <c r="A66" s="85" t="s">
        <v>844</v>
      </c>
      <c r="B66" s="85" t="s">
        <v>845</v>
      </c>
      <c r="C66" s="85" t="s">
        <v>846</v>
      </c>
      <c r="D66" s="85" t="s">
        <v>984</v>
      </c>
      <c r="E66" s="86">
        <v>0.0027199999894946814</v>
      </c>
      <c r="F66" s="87">
        <v>8.399999618530273</v>
      </c>
      <c r="G66" s="87">
        <v>0</v>
      </c>
      <c r="H66" s="32">
        <f>F66</f>
        <v>8.399999618530273</v>
      </c>
      <c r="I66" s="70">
        <v>40940</v>
      </c>
    </row>
    <row r="67" spans="1:9" ht="12.75">
      <c r="A67" s="85" t="s">
        <v>847</v>
      </c>
      <c r="B67" s="85" t="s">
        <v>160</v>
      </c>
      <c r="C67" s="85" t="s">
        <v>841</v>
      </c>
      <c r="D67" s="85" t="s">
        <v>7</v>
      </c>
      <c r="E67" s="86">
        <v>0.0020000000949949026</v>
      </c>
      <c r="F67" s="87">
        <v>0.5</v>
      </c>
      <c r="G67" s="87">
        <v>249.5</v>
      </c>
      <c r="H67" s="32">
        <f t="shared" si="0"/>
        <v>8.415347232148326</v>
      </c>
      <c r="I67" s="70">
        <v>40940</v>
      </c>
    </row>
    <row r="68" spans="1:9" ht="12.75">
      <c r="A68" s="85" t="s">
        <v>848</v>
      </c>
      <c r="B68" s="85" t="s">
        <v>849</v>
      </c>
      <c r="C68" s="85" t="s">
        <v>850</v>
      </c>
      <c r="D68" s="85" t="s">
        <v>7</v>
      </c>
      <c r="E68" s="86">
        <v>0.004999999888241291</v>
      </c>
      <c r="F68" s="87">
        <v>0.5</v>
      </c>
      <c r="G68" s="87">
        <v>47.7599983215332</v>
      </c>
      <c r="H68" s="32">
        <f t="shared" si="0"/>
        <v>8.295235094265454</v>
      </c>
      <c r="I68" s="70">
        <v>40940</v>
      </c>
    </row>
    <row r="69" spans="1:9" ht="12.75">
      <c r="A69" s="85" t="s">
        <v>851</v>
      </c>
      <c r="B69" s="85" t="s">
        <v>159</v>
      </c>
      <c r="C69" s="85" t="s">
        <v>841</v>
      </c>
      <c r="D69" s="85" t="s">
        <v>7</v>
      </c>
      <c r="E69" s="86">
        <v>0.019999999552965164</v>
      </c>
      <c r="F69" s="87">
        <v>0.5</v>
      </c>
      <c r="G69" s="87">
        <v>24.5</v>
      </c>
      <c r="H69" s="32">
        <f t="shared" si="0"/>
        <v>8.155886277589433</v>
      </c>
      <c r="I69" s="70">
        <v>40940</v>
      </c>
    </row>
    <row r="70" spans="1:9" ht="12.75">
      <c r="A70" s="85" t="s">
        <v>852</v>
      </c>
      <c r="B70" s="85" t="s">
        <v>161</v>
      </c>
      <c r="C70" s="85" t="s">
        <v>841</v>
      </c>
      <c r="D70" s="85" t="s">
        <v>7</v>
      </c>
      <c r="E70" s="86">
        <v>0.0020000000949949026</v>
      </c>
      <c r="F70" s="87">
        <v>0.5</v>
      </c>
      <c r="G70" s="87">
        <v>249.5</v>
      </c>
      <c r="H70" s="32">
        <f aca="true" t="shared" si="1" ref="H70:H79">BETAINV(0.95,F70,G70)/BETAINV(0.5,F70,G70)</f>
        <v>8.415347232148326</v>
      </c>
      <c r="I70" s="70">
        <v>40940</v>
      </c>
    </row>
    <row r="71" spans="1:9" ht="12.75">
      <c r="A71" s="85" t="s">
        <v>853</v>
      </c>
      <c r="B71" s="85" t="s">
        <v>162</v>
      </c>
      <c r="C71" s="85" t="s">
        <v>841</v>
      </c>
      <c r="D71" s="85" t="s">
        <v>7</v>
      </c>
      <c r="E71" s="86">
        <v>0.05000000074505806</v>
      </c>
      <c r="F71" s="87">
        <v>0.5</v>
      </c>
      <c r="G71" s="87">
        <v>9.5</v>
      </c>
      <c r="H71" s="32">
        <f t="shared" si="1"/>
        <v>7.716484482204183</v>
      </c>
      <c r="I71" s="70">
        <v>40940</v>
      </c>
    </row>
    <row r="72" spans="1:9" ht="12.75">
      <c r="A72" s="85" t="s">
        <v>854</v>
      </c>
      <c r="B72" s="85" t="s">
        <v>855</v>
      </c>
      <c r="C72" s="85" t="s">
        <v>841</v>
      </c>
      <c r="D72" s="85" t="s">
        <v>7</v>
      </c>
      <c r="E72" s="86">
        <v>0.013000000268220901</v>
      </c>
      <c r="F72" s="87">
        <v>0.5</v>
      </c>
      <c r="G72" s="87">
        <v>41.16667175292969</v>
      </c>
      <c r="H72" s="32">
        <f t="shared" si="1"/>
        <v>8.271586620649614</v>
      </c>
      <c r="I72" s="70">
        <v>40940</v>
      </c>
    </row>
    <row r="73" spans="1:9" ht="12.75">
      <c r="A73" s="85" t="s">
        <v>856</v>
      </c>
      <c r="B73" s="85" t="s">
        <v>857</v>
      </c>
      <c r="C73" s="85" t="s">
        <v>841</v>
      </c>
      <c r="D73" s="85" t="s">
        <v>7</v>
      </c>
      <c r="E73" s="86">
        <v>0.012000000104308128</v>
      </c>
      <c r="F73" s="87">
        <v>0.5</v>
      </c>
      <c r="G73" s="87">
        <v>41.16667175292969</v>
      </c>
      <c r="H73" s="32">
        <f t="shared" si="1"/>
        <v>8.271586620649614</v>
      </c>
      <c r="I73" s="70">
        <v>40940</v>
      </c>
    </row>
    <row r="74" spans="1:9" ht="12.75">
      <c r="A74" s="85" t="s">
        <v>858</v>
      </c>
      <c r="B74" s="85" t="s">
        <v>859</v>
      </c>
      <c r="C74" s="85" t="s">
        <v>841</v>
      </c>
      <c r="D74" s="85" t="s">
        <v>7</v>
      </c>
      <c r="E74" s="86">
        <v>0.0006000000284984708</v>
      </c>
      <c r="F74" s="87">
        <v>0.5</v>
      </c>
      <c r="G74" s="87">
        <v>832.8333129882812</v>
      </c>
      <c r="H74" s="32">
        <f t="shared" si="1"/>
        <v>8.435368861750783</v>
      </c>
      <c r="I74" s="70">
        <v>40940</v>
      </c>
    </row>
    <row r="75" spans="1:9" ht="12.75">
      <c r="A75" s="85" t="s">
        <v>860</v>
      </c>
      <c r="B75" s="85" t="s">
        <v>163</v>
      </c>
      <c r="C75" s="85" t="s">
        <v>841</v>
      </c>
      <c r="D75" s="85" t="s">
        <v>7</v>
      </c>
      <c r="E75" s="86">
        <v>0.0020000000949949026</v>
      </c>
      <c r="F75" s="87">
        <v>0.5</v>
      </c>
      <c r="G75" s="87">
        <v>249.5</v>
      </c>
      <c r="H75" s="32">
        <f t="shared" si="1"/>
        <v>8.415347232148326</v>
      </c>
      <c r="I75" s="70">
        <v>40940</v>
      </c>
    </row>
    <row r="76" spans="1:9" ht="12.75">
      <c r="A76" s="85" t="s">
        <v>861</v>
      </c>
      <c r="B76" s="85" t="s">
        <v>862</v>
      </c>
      <c r="C76" s="85" t="s">
        <v>863</v>
      </c>
      <c r="D76" s="85" t="s">
        <v>7</v>
      </c>
      <c r="E76" s="86">
        <v>0.0024999999441206455</v>
      </c>
      <c r="F76" s="87">
        <v>0.5</v>
      </c>
      <c r="G76" s="87">
        <v>119.69999694824219</v>
      </c>
      <c r="H76" s="32">
        <f t="shared" si="1"/>
        <v>8.384371824168335</v>
      </c>
      <c r="I76" s="70">
        <v>40940</v>
      </c>
    </row>
    <row r="77" spans="1:9" ht="12.75">
      <c r="A77" s="85" t="s">
        <v>864</v>
      </c>
      <c r="B77" s="85" t="s">
        <v>254</v>
      </c>
      <c r="C77" s="85" t="s">
        <v>841</v>
      </c>
      <c r="D77" s="85" t="s">
        <v>7</v>
      </c>
      <c r="E77" s="86">
        <v>0.012000000104308128</v>
      </c>
      <c r="F77" s="87">
        <v>0.5</v>
      </c>
      <c r="G77" s="87">
        <v>41.16667175292969</v>
      </c>
      <c r="H77" s="32">
        <f t="shared" si="1"/>
        <v>8.271586620649614</v>
      </c>
      <c r="I77" s="70">
        <v>40940</v>
      </c>
    </row>
    <row r="78" spans="1:9" ht="12.75">
      <c r="A78" s="85" t="s">
        <v>865</v>
      </c>
      <c r="B78" s="85" t="s">
        <v>164</v>
      </c>
      <c r="C78" s="85" t="s">
        <v>841</v>
      </c>
      <c r="D78" s="85" t="s">
        <v>7</v>
      </c>
      <c r="E78" s="86">
        <v>0.003000000026077032</v>
      </c>
      <c r="F78" s="87">
        <v>0.5</v>
      </c>
      <c r="G78" s="87">
        <v>166.1667022705078</v>
      </c>
      <c r="H78" s="32">
        <f t="shared" si="1"/>
        <v>8.401014772940476</v>
      </c>
      <c r="I78" s="70">
        <v>40940</v>
      </c>
    </row>
    <row r="79" spans="1:9" ht="12.75">
      <c r="A79" s="85" t="s">
        <v>866</v>
      </c>
      <c r="B79" s="85" t="s">
        <v>164</v>
      </c>
      <c r="C79" s="85" t="s">
        <v>841</v>
      </c>
      <c r="D79" s="85" t="s">
        <v>7</v>
      </c>
      <c r="E79" s="86">
        <v>0.003000000026077032</v>
      </c>
      <c r="F79" s="87">
        <v>0.5</v>
      </c>
      <c r="G79" s="87">
        <v>166.1667022705078</v>
      </c>
      <c r="H79" s="32">
        <f t="shared" si="1"/>
        <v>8.401014772940476</v>
      </c>
      <c r="I79" s="70">
        <v>40940</v>
      </c>
    </row>
    <row r="80" spans="1:9" ht="12.75">
      <c r="A80" s="85" t="s">
        <v>867</v>
      </c>
      <c r="B80" s="85" t="s">
        <v>868</v>
      </c>
      <c r="C80" s="85" t="s">
        <v>846</v>
      </c>
      <c r="D80" s="85" t="s">
        <v>984</v>
      </c>
      <c r="E80" s="86">
        <v>0.0017500000540167093</v>
      </c>
      <c r="F80" s="87">
        <v>8.399999618530273</v>
      </c>
      <c r="G80" s="87">
        <v>0</v>
      </c>
      <c r="H80" s="32">
        <f>F80</f>
        <v>8.399999618530273</v>
      </c>
      <c r="I80" s="70">
        <v>40940</v>
      </c>
    </row>
    <row r="81" spans="1:20" ht="12.75">
      <c r="A81" s="311" t="s">
        <v>313</v>
      </c>
      <c r="B81" s="311"/>
      <c r="C81" s="311"/>
      <c r="D81" s="311"/>
      <c r="E81" s="311"/>
      <c r="F81" s="311"/>
      <c r="G81" s="311"/>
      <c r="H81" s="311"/>
      <c r="I81" s="311"/>
      <c r="J81" s="83"/>
      <c r="K81" s="83"/>
      <c r="L81" s="83"/>
      <c r="M81" s="83"/>
      <c r="N81" s="83"/>
      <c r="O81" s="83"/>
      <c r="P81" s="83"/>
      <c r="Q81" s="83"/>
      <c r="R81" s="83"/>
      <c r="S81" s="83"/>
      <c r="T81" s="83"/>
    </row>
    <row r="82" spans="1:20" ht="12.75" customHeight="1">
      <c r="A82" s="305"/>
      <c r="B82" s="305"/>
      <c r="C82" s="305"/>
      <c r="D82" s="305"/>
      <c r="E82" s="305"/>
      <c r="F82" s="305"/>
      <c r="G82" s="305"/>
      <c r="H82" s="305"/>
      <c r="I82" s="305"/>
      <c r="J82" s="75"/>
      <c r="K82" s="75"/>
      <c r="L82" s="75"/>
      <c r="M82" s="75"/>
      <c r="N82" s="75"/>
      <c r="O82" s="75"/>
      <c r="P82" s="75"/>
      <c r="Q82" s="75"/>
      <c r="R82" s="75"/>
      <c r="S82" s="75"/>
      <c r="T82" s="75"/>
    </row>
    <row r="83" spans="1:20" ht="12.75" customHeight="1">
      <c r="A83" s="305"/>
      <c r="B83" s="305"/>
      <c r="C83" s="305"/>
      <c r="D83" s="305"/>
      <c r="E83" s="305"/>
      <c r="F83" s="305"/>
      <c r="G83" s="305"/>
      <c r="H83" s="305"/>
      <c r="I83" s="305"/>
      <c r="J83" s="75"/>
      <c r="K83" s="75"/>
      <c r="L83" s="75"/>
      <c r="M83" s="75"/>
      <c r="N83" s="75"/>
      <c r="O83" s="75"/>
      <c r="P83" s="75"/>
      <c r="Q83" s="75"/>
      <c r="R83" s="75"/>
      <c r="S83" s="75"/>
      <c r="T83" s="75"/>
    </row>
    <row r="84" spans="1:20" ht="12.75">
      <c r="A84" s="79"/>
      <c r="B84" s="81"/>
      <c r="C84" s="81"/>
      <c r="D84" s="81"/>
      <c r="E84" s="81"/>
      <c r="F84" s="81"/>
      <c r="G84" s="81"/>
      <c r="H84" s="81"/>
      <c r="I84" s="81"/>
      <c r="J84" s="81"/>
      <c r="K84" s="81"/>
      <c r="L84" s="81"/>
      <c r="M84" s="81"/>
      <c r="N84" s="81"/>
      <c r="O84" s="81"/>
      <c r="P84" s="81"/>
      <c r="Q84" s="81"/>
      <c r="R84" s="81"/>
      <c r="S84" s="81"/>
      <c r="T84" s="81"/>
    </row>
  </sheetData>
  <sheetProtection/>
  <mergeCells count="8">
    <mergeCell ref="A81:I81"/>
    <mergeCell ref="A82:I82"/>
    <mergeCell ref="A83:I83"/>
    <mergeCell ref="I4:I5"/>
    <mergeCell ref="D4:H4"/>
    <mergeCell ref="A4:A5"/>
    <mergeCell ref="B4:B5"/>
    <mergeCell ref="C4:C5"/>
  </mergeCells>
  <printOptions/>
  <pageMargins left="0.7" right="0.7" top="0.75" bottom="0.75" header="0.3" footer="0.3"/>
  <pageSetup fitToHeight="3"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EIDESA</dc:creator>
  <cp:keywords/>
  <dc:description/>
  <cp:lastModifiedBy>Thomas Wierman</cp:lastModifiedBy>
  <cp:lastPrinted>2012-06-05T15:04:12Z</cp:lastPrinted>
  <dcterms:created xsi:type="dcterms:W3CDTF">2004-01-16T17:04:10Z</dcterms:created>
  <dcterms:modified xsi:type="dcterms:W3CDTF">2012-06-05T15:14:10Z</dcterms:modified>
  <cp:category/>
  <cp:version/>
  <cp:contentType/>
  <cp:contentStatus/>
</cp:coreProperties>
</file>